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Client Fulfillment\Calculators\Arcadia\"/>
    </mc:Choice>
  </mc:AlternateContent>
  <bookViews>
    <workbookView xWindow="-105" yWindow="-105" windowWidth="28995" windowHeight="15675" firstSheet="1" activeTab="1"/>
  </bookViews>
  <sheets>
    <sheet name="Revision Log" sheetId="9" state="hidden" r:id="rId1"/>
    <sheet name="Calculator" sheetId="5" r:id="rId2"/>
    <sheet name="Calculator Info" sheetId="3" state="hidden" r:id="rId3"/>
    <sheet name="Co-Op Info" sheetId="1" state="hidden" r:id="rId4"/>
    <sheet name="Fabric Upcharge" sheetId="2" state="hidden" r:id="rId5"/>
    <sheet name="Pic" sheetId="8" state="hidden" r:id="rId6"/>
  </sheets>
  <definedNames>
    <definedName name="PICTURE">INDIRECT('Calculator Info'!$D$29)</definedName>
    <definedName name="PICTURE1">Pic!$C$2</definedName>
    <definedName name="PICTURE10">Pic!$C$11</definedName>
    <definedName name="PICTURE100">Pic!#REF!</definedName>
    <definedName name="PICTURE101">Pic!#REF!</definedName>
    <definedName name="PICTURE102">Pic!#REF!</definedName>
    <definedName name="PICTURE103">Pic!#REF!</definedName>
    <definedName name="PICTURE104">Pic!#REF!</definedName>
    <definedName name="PICTURE105">Pic!#REF!</definedName>
    <definedName name="PICTURE106">Pic!#REF!</definedName>
    <definedName name="PICTURE107">Pic!#REF!</definedName>
    <definedName name="PICTURE108">Pic!#REF!</definedName>
    <definedName name="PICTURE109">Pic!#REF!</definedName>
    <definedName name="PICTURE11">Pic!$C$12</definedName>
    <definedName name="PICTURE110">Pic!#REF!</definedName>
    <definedName name="PICTURE111">Pic!#REF!</definedName>
    <definedName name="PICTURE112">Pic!#REF!</definedName>
    <definedName name="PICTURE113">Pic!#REF!</definedName>
    <definedName name="PICTURE114">Pic!#REF!</definedName>
    <definedName name="PICTURE115">Pic!#REF!</definedName>
    <definedName name="PICTURE116">Pic!#REF!</definedName>
    <definedName name="PICTURE117">Pic!#REF!</definedName>
    <definedName name="PICTURE118">Pic!#REF!</definedName>
    <definedName name="PICTURE119">Pic!#REF!</definedName>
    <definedName name="PICTURE12">Pic!$C$13</definedName>
    <definedName name="PICTURE120">Pic!#REF!</definedName>
    <definedName name="PICTURE121">Pic!#REF!</definedName>
    <definedName name="PICTURE122">Pic!#REF!</definedName>
    <definedName name="PICTURE123">Pic!#REF!</definedName>
    <definedName name="PICTURE124">Pic!#REF!</definedName>
    <definedName name="PICTURE125">Pic!#REF!</definedName>
    <definedName name="PICTURE126">Pic!#REF!</definedName>
    <definedName name="PICTURE127">Pic!#REF!</definedName>
    <definedName name="PICTURE128">Pic!#REF!</definedName>
    <definedName name="PICTURE129">Pic!#REF!</definedName>
    <definedName name="PICTURE13">Pic!$C$14</definedName>
    <definedName name="PICTURE130">Pic!#REF!</definedName>
    <definedName name="PICTURE131">Pic!#REF!</definedName>
    <definedName name="PICTURE132">Pic!#REF!</definedName>
    <definedName name="PICTURE133">Pic!#REF!</definedName>
    <definedName name="PICTURE134">Pic!#REF!</definedName>
    <definedName name="PICTURE135">Pic!#REF!</definedName>
    <definedName name="PICTURE136">Pic!#REF!</definedName>
    <definedName name="PICTURE137">Pic!#REF!</definedName>
    <definedName name="PICTURE138">Pic!#REF!</definedName>
    <definedName name="PICTURE139">Pic!#REF!</definedName>
    <definedName name="PICTURE14">Pic!$C$15</definedName>
    <definedName name="PICTURE140">Pic!#REF!</definedName>
    <definedName name="PICTURE141">Pic!#REF!</definedName>
    <definedName name="PICTURE142">Pic!#REF!</definedName>
    <definedName name="PICTURE143">Pic!#REF!</definedName>
    <definedName name="PICTURE144">Pic!#REF!</definedName>
    <definedName name="PICTURE145">Pic!#REF!</definedName>
    <definedName name="PICTURE15">Pic!$C$16</definedName>
    <definedName name="PICTURE16">Pic!$C$17</definedName>
    <definedName name="PICTURE17">Pic!$C$18</definedName>
    <definedName name="PICTURE18">Pic!$C$19</definedName>
    <definedName name="PICTURE19">Pic!$C$20</definedName>
    <definedName name="PICTURE2">Pic!$C$3</definedName>
    <definedName name="PICTURE20">Pic!$C$21</definedName>
    <definedName name="PICTURE21">Pic!$C$22</definedName>
    <definedName name="PICTURE22">Pic!$C$23</definedName>
    <definedName name="PICTURE23">Pic!$C$24</definedName>
    <definedName name="PICTURE24">Pic!$C$25</definedName>
    <definedName name="PICTURE25">Pic!$C$26</definedName>
    <definedName name="PICTURE26">Pic!$C$27</definedName>
    <definedName name="PICTURE27">Pic!$C$28</definedName>
    <definedName name="PICTURE28">Pic!$C$29</definedName>
    <definedName name="PICTURE29">Pic!$C$30</definedName>
    <definedName name="PICTURE3">Pic!$C$4</definedName>
    <definedName name="PICTURE30">Pic!$C$31</definedName>
    <definedName name="PICTURE31">Pic!$C$32</definedName>
    <definedName name="PICTURE32">Pic!$C$33</definedName>
    <definedName name="PICTURE33">Pic!$C$34</definedName>
    <definedName name="PICTURE34">Pic!$C$35</definedName>
    <definedName name="PICTURE35">Pic!$C$36</definedName>
    <definedName name="PICTURE36">Pic!$C$37</definedName>
    <definedName name="PICTURE37">Pic!$C$38</definedName>
    <definedName name="PICTURE38">Pic!$C$39</definedName>
    <definedName name="PICTURE39">Pic!$C$40</definedName>
    <definedName name="PICTURE4">Pic!$C$5</definedName>
    <definedName name="PICTURE40">Pic!$C$41</definedName>
    <definedName name="PICTURE41">Pic!$C$42</definedName>
    <definedName name="PICTURE42">Pic!$C$43</definedName>
    <definedName name="PICTURE43">Pic!$C$44</definedName>
    <definedName name="PICTURE44">Pic!$C$45</definedName>
    <definedName name="PICTURE45">Pic!$C$46</definedName>
    <definedName name="PICTURE46">Pic!$C$47</definedName>
    <definedName name="PICTURE47">Pic!$C$48</definedName>
    <definedName name="PICTURE48">Pic!$C$49</definedName>
    <definedName name="PICTURE49">Pic!$C$50</definedName>
    <definedName name="PICTURE5">Pic!$C$6</definedName>
    <definedName name="PICTURE50">Pic!$C$51</definedName>
    <definedName name="PICTURE51">Pic!$C$52</definedName>
    <definedName name="PICTURE52">Pic!$C$53</definedName>
    <definedName name="PICTURE53">Pic!#REF!</definedName>
    <definedName name="PICTURE54">Pic!#REF!</definedName>
    <definedName name="PICTURE55">Pic!#REF!</definedName>
    <definedName name="PICTURE56">Pic!#REF!</definedName>
    <definedName name="PICTURE57">Pic!#REF!</definedName>
    <definedName name="PICTURE58">Pic!#REF!</definedName>
    <definedName name="PICTURE59">Pic!#REF!</definedName>
    <definedName name="PICTURE6">Pic!$C$7</definedName>
    <definedName name="PICTURE60">Pic!#REF!</definedName>
    <definedName name="PICTURE61">Pic!#REF!</definedName>
    <definedName name="PICTURE62">Pic!#REF!</definedName>
    <definedName name="PICTURE63">Pic!#REF!</definedName>
    <definedName name="PICTURE64">Pic!#REF!</definedName>
    <definedName name="PICTURE65">Pic!#REF!</definedName>
    <definedName name="PICTURE66">Pic!#REF!</definedName>
    <definedName name="PICTURE67">Pic!#REF!</definedName>
    <definedName name="PICTURE68">Pic!#REF!</definedName>
    <definedName name="PICTURE69">Pic!#REF!</definedName>
    <definedName name="PICTURE7">Pic!$C$8</definedName>
    <definedName name="PICTURE70">Pic!#REF!</definedName>
    <definedName name="PICTURE71">Pic!#REF!</definedName>
    <definedName name="PICTURE72">Pic!#REF!</definedName>
    <definedName name="PICTURE73">Pic!#REF!</definedName>
    <definedName name="PICTURE74">Pic!#REF!</definedName>
    <definedName name="PICTURE75">Pic!#REF!</definedName>
    <definedName name="PICTURE76">Pic!#REF!</definedName>
    <definedName name="PICTURE77">Pic!#REF!</definedName>
    <definedName name="PICTURE78">Pic!#REF!</definedName>
    <definedName name="PICTURE79">Pic!#REF!</definedName>
    <definedName name="PICTURE8">Pic!$C$9</definedName>
    <definedName name="PICTURE80">Pic!#REF!</definedName>
    <definedName name="PICTURE81">Pic!#REF!</definedName>
    <definedName name="PICTURE82">Pic!#REF!</definedName>
    <definedName name="PICTURE83">Pic!#REF!</definedName>
    <definedName name="PICTURE84">Pic!#REF!</definedName>
    <definedName name="PICTURE85">Pic!#REF!</definedName>
    <definedName name="PICTURE86">Pic!#REF!</definedName>
    <definedName name="PICTURE87">Pic!#REF!</definedName>
    <definedName name="PICTURE88">Pic!#REF!</definedName>
    <definedName name="PICTURE89">Pic!#REF!</definedName>
    <definedName name="PICTURE9">Pic!$C$10</definedName>
    <definedName name="PICTURE90">Pic!#REF!</definedName>
    <definedName name="PICTURE91">Pic!#REF!</definedName>
    <definedName name="PICTURE92">Pic!#REF!</definedName>
    <definedName name="PICTURE93">Pic!#REF!</definedName>
    <definedName name="PICTURE94">Pic!#REF!</definedName>
    <definedName name="PICTURE95">Pic!#REF!</definedName>
    <definedName name="PICTURE96">Pic!#REF!</definedName>
    <definedName name="PICTURE97">Pic!#REF!</definedName>
    <definedName name="PICTURE98">Pic!#REF!</definedName>
    <definedName name="PICTURE99">Pic!#REF!</definedName>
    <definedName name="_xlnm.Print_Area" localSheetId="1">Calculator!$H$2:$O$41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H32" i="5"/>
  <c r="H31" i="5"/>
  <c r="D29" i="3"/>
  <c r="E27" i="3"/>
  <c r="I24" i="5" s="1"/>
  <c r="G3" i="3"/>
  <c r="I6" i="5" s="1"/>
  <c r="F3" i="3"/>
  <c r="E12" i="3" s="1"/>
  <c r="D13" i="3" l="1"/>
  <c r="C10" i="3"/>
  <c r="C17" i="3"/>
  <c r="E15" i="3"/>
  <c r="C14" i="3"/>
  <c r="D16" i="3"/>
  <c r="E16" i="3"/>
  <c r="E7" i="3"/>
  <c r="E10" i="3"/>
  <c r="D17" i="3"/>
  <c r="D11" i="3"/>
  <c r="F23" i="3"/>
  <c r="F24" i="3"/>
  <c r="H6" i="5"/>
  <c r="C12" i="3"/>
  <c r="C9" i="3"/>
  <c r="D10" i="3"/>
  <c r="C16" i="3"/>
  <c r="C11" i="3"/>
  <c r="C13" i="3"/>
  <c r="E9" i="3"/>
  <c r="C15" i="3"/>
  <c r="E8" i="3"/>
  <c r="D7" i="3"/>
  <c r="E23" i="3" s="1"/>
  <c r="I14" i="5" s="1"/>
  <c r="J14" i="5" s="1"/>
  <c r="E13" i="3"/>
  <c r="F22" i="3"/>
  <c r="E17" i="3"/>
  <c r="E14" i="3"/>
  <c r="D8" i="3"/>
  <c r="D15" i="3"/>
  <c r="C8" i="3"/>
  <c r="D14" i="3"/>
  <c r="E11" i="3"/>
  <c r="D9" i="3"/>
  <c r="C7" i="3"/>
  <c r="D12" i="3"/>
  <c r="E22" i="3" l="1"/>
  <c r="I12" i="5" s="1"/>
  <c r="J12" i="5" s="1"/>
  <c r="E24" i="3"/>
  <c r="G24" i="3" s="1"/>
  <c r="G23" i="3"/>
  <c r="G22" i="3" l="1"/>
  <c r="G25" i="3" s="1"/>
  <c r="I23" i="5" s="1"/>
  <c r="I26" i="5" s="1"/>
  <c r="I16" i="5"/>
  <c r="J16" i="5" s="1"/>
</calcChain>
</file>

<file path=xl/sharedStrings.xml><?xml version="1.0" encoding="utf-8"?>
<sst xmlns="http://schemas.openxmlformats.org/spreadsheetml/2006/main" count="378" uniqueCount="218">
  <si>
    <t>Back Cushion</t>
  </si>
  <si>
    <t>Description</t>
  </si>
  <si>
    <t>Grade</t>
  </si>
  <si>
    <t>n/a</t>
  </si>
  <si>
    <t>COM</t>
  </si>
  <si>
    <t>GA</t>
  </si>
  <si>
    <t>G1</t>
  </si>
  <si>
    <t>G2</t>
  </si>
  <si>
    <t>G3</t>
  </si>
  <si>
    <t>G4</t>
  </si>
  <si>
    <t>G5</t>
  </si>
  <si>
    <t>G6</t>
  </si>
  <si>
    <t>G7</t>
  </si>
  <si>
    <t>G8</t>
  </si>
  <si>
    <t>G8+</t>
  </si>
  <si>
    <t>Tone</t>
  </si>
  <si>
    <t>Charge</t>
  </si>
  <si>
    <t>Upcharge</t>
  </si>
  <si>
    <t>ITSM Model</t>
  </si>
  <si>
    <t>Model</t>
  </si>
  <si>
    <t>Model Number</t>
  </si>
  <si>
    <t>1) Select model number.</t>
  </si>
  <si>
    <t>2) Select fabric grade for each section of specified model.</t>
  </si>
  <si>
    <t xml:space="preserve">3) Select appropriate multi-tone option based on the number of differing </t>
  </si>
  <si>
    <t xml:space="preserve"> </t>
  </si>
  <si>
    <t xml:space="preserve">    patterns, or varying colors within a single pattern, per unit.</t>
  </si>
  <si>
    <t>FABRIC LOCATION &amp; YARDAGE REQUIREMENT</t>
  </si>
  <si>
    <t>Please note that yardage amounts are based on fabric which is plain</t>
  </si>
  <si>
    <t>GRADE</t>
  </si>
  <si>
    <t>YDS</t>
  </si>
  <si>
    <t>(i.e. non-directional) and a full 54" wide.</t>
  </si>
  <si>
    <t>For Grade 8+ fabrics, please contact Customer Service for pricing.</t>
  </si>
  <si>
    <t>FABRIC GRADES</t>
  </si>
  <si>
    <t>SELECT MULTI-TONE OPTION</t>
  </si>
  <si>
    <t>Unit List Price</t>
  </si>
  <si>
    <t>Multi-Tone Upcharge</t>
  </si>
  <si>
    <t>Total List Price</t>
  </si>
  <si>
    <t>NOTES:</t>
  </si>
  <si>
    <r>
      <t xml:space="preserve">Total List Price </t>
    </r>
    <r>
      <rPr>
        <u/>
        <sz val="11"/>
        <rFont val="Arial Narrow"/>
        <family val="2"/>
      </rPr>
      <t>includes</t>
    </r>
    <r>
      <rPr>
        <sz val="11"/>
        <rFont val="Arial Narrow"/>
        <family val="2"/>
      </rPr>
      <t xml:space="preserve"> upcharges for multi-tone fabric upholstery.</t>
    </r>
  </si>
  <si>
    <t>As applicable, please add price of  any additional options (electrical units, premium metal finishes, moisture barrier, etc.) to the</t>
  </si>
  <si>
    <t>Total List Price for final unit calculation.</t>
  </si>
  <si>
    <t>Model:</t>
  </si>
  <si>
    <t>Model Drop Down:</t>
  </si>
  <si>
    <t>MTONE:</t>
  </si>
  <si>
    <t>PICTURE1</t>
  </si>
  <si>
    <t>PICTURE2</t>
  </si>
  <si>
    <t>PICTURE3</t>
  </si>
  <si>
    <t>PICTURE4</t>
  </si>
  <si>
    <t>PICTURE5</t>
  </si>
  <si>
    <t>PICTURE6</t>
  </si>
  <si>
    <t>PICTURE7</t>
  </si>
  <si>
    <t>PICTURE8</t>
  </si>
  <si>
    <t>PICTURE9</t>
  </si>
  <si>
    <t>PICTURE10</t>
  </si>
  <si>
    <t>PICTURE11</t>
  </si>
  <si>
    <t>PICTURE12</t>
  </si>
  <si>
    <t>PICTURE13</t>
  </si>
  <si>
    <t>PICTURE14</t>
  </si>
  <si>
    <t>PICTURE15</t>
  </si>
  <si>
    <t>PICTURE16</t>
  </si>
  <si>
    <t>PICTURE17</t>
  </si>
  <si>
    <t>PICTURE18</t>
  </si>
  <si>
    <t>PICTURE19</t>
  </si>
  <si>
    <t>PICTURE20</t>
  </si>
  <si>
    <t>PICTURE21</t>
  </si>
  <si>
    <t>PICTURE22</t>
  </si>
  <si>
    <t>PICTURE23</t>
  </si>
  <si>
    <t>PICTURE24</t>
  </si>
  <si>
    <t>PICTURE25</t>
  </si>
  <si>
    <t>PICTURE26</t>
  </si>
  <si>
    <t>PICTURE27</t>
  </si>
  <si>
    <t>PICTURE28</t>
  </si>
  <si>
    <t>PICTURE29</t>
  </si>
  <si>
    <t>PICTURE30</t>
  </si>
  <si>
    <t>PICTURE31</t>
  </si>
  <si>
    <t>PICTURE32</t>
  </si>
  <si>
    <t>PICTURE33</t>
  </si>
  <si>
    <t>PICTURE34</t>
  </si>
  <si>
    <t>PICTURE35</t>
  </si>
  <si>
    <t>PICTURE36</t>
  </si>
  <si>
    <t>PICTURE37</t>
  </si>
  <si>
    <t>PICTURE38</t>
  </si>
  <si>
    <t>PICTURE39</t>
  </si>
  <si>
    <t>PICTURE40</t>
  </si>
  <si>
    <t>PICTURE41</t>
  </si>
  <si>
    <t>PICTURE42</t>
  </si>
  <si>
    <t>PICTURE43</t>
  </si>
  <si>
    <t>PICTURE44</t>
  </si>
  <si>
    <t>PICTURE45</t>
  </si>
  <si>
    <t>PICTURE46</t>
  </si>
  <si>
    <t>PICTURE47</t>
  </si>
  <si>
    <t>PICTURE48</t>
  </si>
  <si>
    <t>PICTURE49</t>
  </si>
  <si>
    <t>PICTURE50</t>
  </si>
  <si>
    <t>PICTURE51</t>
  </si>
  <si>
    <t>PICTURE52</t>
  </si>
  <si>
    <t>PIC</t>
  </si>
  <si>
    <t>PIC:</t>
  </si>
  <si>
    <t>COM:</t>
  </si>
  <si>
    <t>YARDAGE UPCHARGE:</t>
  </si>
  <si>
    <t>GRADE DROP DOWN:</t>
  </si>
  <si>
    <t>GRADES</t>
  </si>
  <si>
    <t>PULLED FROM CO-OP Info TAB</t>
  </si>
  <si>
    <t>PULLED FROM CALCULATOR CONTROLS</t>
  </si>
  <si>
    <t>Revision</t>
  </si>
  <si>
    <t>Date</t>
  </si>
  <si>
    <t>By</t>
  </si>
  <si>
    <t>NT</t>
  </si>
  <si>
    <t>Initial Creation</t>
  </si>
  <si>
    <t>8901-2P</t>
  </si>
  <si>
    <t>8901-3P</t>
  </si>
  <si>
    <t>8901-4P</t>
  </si>
  <si>
    <t>8901-5P</t>
  </si>
  <si>
    <t>8902-1P</t>
  </si>
  <si>
    <t>8902-2P</t>
  </si>
  <si>
    <t>8902-3P</t>
  </si>
  <si>
    <t>8902-4P</t>
  </si>
  <si>
    <t>8902-5P</t>
  </si>
  <si>
    <t>8903-1P</t>
  </si>
  <si>
    <t>8903-2P</t>
  </si>
  <si>
    <t>8903-3P</t>
  </si>
  <si>
    <t>8903-4P</t>
  </si>
  <si>
    <t>8903-5P</t>
  </si>
  <si>
    <t>8910-43R</t>
  </si>
  <si>
    <t>8910-43L</t>
  </si>
  <si>
    <t>8932-ST-1P</t>
  </si>
  <si>
    <t>8932-ST-2P</t>
  </si>
  <si>
    <t>8932-ST-3P</t>
  </si>
  <si>
    <t>8932-ST-4P</t>
  </si>
  <si>
    <t>8932-ST-5P</t>
  </si>
  <si>
    <t>8933-ST-1P</t>
  </si>
  <si>
    <t>8933-ST-2P</t>
  </si>
  <si>
    <t>8933-ST-3P</t>
  </si>
  <si>
    <t>8933-ST-4P</t>
  </si>
  <si>
    <t>8933-ST-5P</t>
  </si>
  <si>
    <t>8932-AO-1P</t>
  </si>
  <si>
    <t>8932-AO-2P</t>
  </si>
  <si>
    <t>8932-AO-3P</t>
  </si>
  <si>
    <t>8932-AO-4P</t>
  </si>
  <si>
    <t>8932-AO-5P</t>
  </si>
  <si>
    <t>8933-AO-1P</t>
  </si>
  <si>
    <t>8933-AO-2P</t>
  </si>
  <si>
    <t>8933-AO-3P</t>
  </si>
  <si>
    <t>8933-AO-4P</t>
  </si>
  <si>
    <t>8933-AO-5P</t>
  </si>
  <si>
    <t>8932-EU-1P</t>
  </si>
  <si>
    <t>8932-EU-2P</t>
  </si>
  <si>
    <t>8932-EU-3P</t>
  </si>
  <si>
    <t>8932-EU-4P</t>
  </si>
  <si>
    <t>8932-EU-5P</t>
  </si>
  <si>
    <t>8933-EU-1P</t>
  </si>
  <si>
    <t>8933-EU-2P</t>
  </si>
  <si>
    <t>8933-EU-3P</t>
  </si>
  <si>
    <t>8933-EU-4P</t>
  </si>
  <si>
    <t>8933-EU-5P</t>
  </si>
  <si>
    <t>8934-1P</t>
  </si>
  <si>
    <t>8934-2P</t>
  </si>
  <si>
    <t>8934-3P</t>
  </si>
  <si>
    <t>8934-4P</t>
  </si>
  <si>
    <t>8934-5P</t>
  </si>
  <si>
    <t>Lounge - 1 Tier</t>
  </si>
  <si>
    <t>Lounge - 2 Tier</t>
  </si>
  <si>
    <t>Lounge - 3 Tier</t>
  </si>
  <si>
    <t>Love - 1 Tier</t>
  </si>
  <si>
    <t>Love - 2 Tier</t>
  </si>
  <si>
    <t>Love - 3 Tier</t>
  </si>
  <si>
    <t>Sofa - 1 Tier</t>
  </si>
  <si>
    <t>Sofa - 2 Tier</t>
  </si>
  <si>
    <t>Sofa - 3 Tier</t>
  </si>
  <si>
    <t>4x3 Booth - Right</t>
  </si>
  <si>
    <t>4x3 Booth - Left</t>
  </si>
  <si>
    <t>2-Seat Starter - 1 Tier</t>
  </si>
  <si>
    <t>2-Seat Starter - 2 Tier</t>
  </si>
  <si>
    <t>2-Seat Starter - 3 Tier</t>
  </si>
  <si>
    <t>2-Seat Starter - 4 Tier</t>
  </si>
  <si>
    <t>2-Seat Starter - 5 Tier</t>
  </si>
  <si>
    <t>3-Seat Starter - 1 Tier</t>
  </si>
  <si>
    <t>3-Seat Starter - 2 Tier</t>
  </si>
  <si>
    <t>3-Seat Starter - 3 Tier</t>
  </si>
  <si>
    <t>3-Seat Starter - 4 Tier</t>
  </si>
  <si>
    <t>3-Seat Starter - 5 Tier</t>
  </si>
  <si>
    <t>2-Seat Add-on - 1 Tier</t>
  </si>
  <si>
    <t>2-Seat Add-on - 2 Tier</t>
  </si>
  <si>
    <t>2-Seat Add-on - 3 Tier</t>
  </si>
  <si>
    <t>2-Seat Add-on - 4 Tier</t>
  </si>
  <si>
    <t>2-Seat Add-on - 5 Tier</t>
  </si>
  <si>
    <t>3-Seat Add-on - 1 Tier</t>
  </si>
  <si>
    <t>3-Seat Add-on - 2 Tier</t>
  </si>
  <si>
    <t>3-Seat Add-on - 3 Tier</t>
  </si>
  <si>
    <t>3-Seat Add-on - 4 Tier</t>
  </si>
  <si>
    <t>3-Seat Add-on - 5 Tier</t>
  </si>
  <si>
    <t>2-Seat End - 1 Tier</t>
  </si>
  <si>
    <t>2-Seat End - 2 Tier</t>
  </si>
  <si>
    <t>2-Seat End - 3 Tier</t>
  </si>
  <si>
    <t>2-Seat End - 4 Tier</t>
  </si>
  <si>
    <t>2-Seat End - 5 Tier</t>
  </si>
  <si>
    <t>3-Seat End - 1 Tier</t>
  </si>
  <si>
    <t>3-Seat End - 2 Tier</t>
  </si>
  <si>
    <t>3-Seat End - 3 Tier</t>
  </si>
  <si>
    <t>3-Seat End - 4 Tier</t>
  </si>
  <si>
    <t>3-Seat End - 5 Tier</t>
  </si>
  <si>
    <t>Corner - 1 Tier</t>
  </si>
  <si>
    <t>Corner - 2 Tier</t>
  </si>
  <si>
    <t>Corner - 3 Tier</t>
  </si>
  <si>
    <t>Corner - 4 Tier</t>
  </si>
  <si>
    <t>Corner - 5 Tier</t>
  </si>
  <si>
    <t>Panel</t>
  </si>
  <si>
    <t>Seat Cushion</t>
  </si>
  <si>
    <t>(A) Panel</t>
  </si>
  <si>
    <t>(B) Seat Cushion</t>
  </si>
  <si>
    <t>(C) Back Cushion</t>
  </si>
  <si>
    <t>LINEUP CALCULATOR</t>
  </si>
  <si>
    <t>Effective Date: March 25th, 2024</t>
  </si>
  <si>
    <t>8901-1P</t>
  </si>
  <si>
    <t>Updated Yardage splits</t>
  </si>
  <si>
    <t>(A) Seat Cushion</t>
  </si>
  <si>
    <t>(B) Back Cushion</t>
  </si>
  <si>
    <t>(C)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</si>
</sst>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8"/>
      <color rgb="FF000000"/>
      <name val="Segoe UI"/>
      <family val="2"/>
    </font>
    <font>
      <sz val="11"/>
      <name val="MetaBookLF-Roman"/>
      <family val="2"/>
    </font>
    <font>
      <u/>
      <sz val="11"/>
      <name val="Arial Narrow"/>
      <family val="2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1"/>
      <name val="Bembo"/>
      <family val="1"/>
    </font>
    <font>
      <b/>
      <sz val="12"/>
      <name val="Arial"/>
      <family val="2"/>
    </font>
    <font>
      <b/>
      <sz val="2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9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/>
    <xf numFmtId="0" fontId="0" fillId="4" borderId="10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2" borderId="1" xfId="2" applyAlignment="1">
      <alignment horizontal="center"/>
    </xf>
    <xf numFmtId="0" fontId="2" fillId="2" borderId="11" xfId="2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0" fillId="0" borderId="13" xfId="0" applyBorder="1"/>
    <xf numFmtId="0" fontId="13" fillId="0" borderId="13" xfId="0" applyFont="1" applyBorder="1" applyAlignment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14" fontId="5" fillId="0" borderId="0" xfId="0" applyNumberFormat="1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164" fontId="6" fillId="0" borderId="0" xfId="0" applyNumberFormat="1" applyFont="1" applyAlignment="1" applyProtection="1">
      <alignment horizontal="right"/>
      <protection hidden="1"/>
    </xf>
    <xf numFmtId="0" fontId="7" fillId="3" borderId="0" xfId="0" applyFont="1" applyFill="1" applyProtection="1">
      <protection hidden="1"/>
    </xf>
    <xf numFmtId="164" fontId="7" fillId="3" borderId="0" xfId="0" applyNumberFormat="1" applyFont="1" applyFill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6" fillId="0" borderId="0" xfId="0" applyFont="1" applyAlignment="1" applyProtection="1">
      <alignment horizontal="left" indent="2"/>
      <protection hidden="1"/>
    </xf>
    <xf numFmtId="0" fontId="10" fillId="0" borderId="0" xfId="0" applyFont="1" applyAlignment="1" applyProtection="1">
      <alignment horizontal="center"/>
      <protection hidden="1"/>
    </xf>
    <xf numFmtId="165" fontId="3" fillId="0" borderId="0" xfId="1" applyNumberFormat="1" applyFont="1" applyAlignment="1">
      <alignment horizontal="center"/>
    </xf>
    <xf numFmtId="0" fontId="0" fillId="0" borderId="14" xfId="0" applyBorder="1"/>
    <xf numFmtId="0" fontId="0" fillId="4" borderId="15" xfId="0" applyFill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165" fontId="3" fillId="5" borderId="10" xfId="1" applyNumberFormat="1" applyFont="1" applyFill="1" applyBorder="1" applyAlignment="1">
      <alignment horizontal="center"/>
    </xf>
    <xf numFmtId="165" fontId="14" fillId="5" borderId="16" xfId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5" borderId="0" xfId="0" applyFill="1"/>
    <xf numFmtId="0" fontId="0" fillId="4" borderId="0" xfId="0" applyFill="1"/>
    <xf numFmtId="0" fontId="6" fillId="7" borderId="2" xfId="0" applyFont="1" applyFill="1" applyBorder="1" applyProtection="1">
      <protection hidden="1"/>
    </xf>
    <xf numFmtId="0" fontId="7" fillId="7" borderId="3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6" fillId="7" borderId="4" xfId="0" applyFont="1" applyFill="1" applyBorder="1" applyProtection="1">
      <protection hidden="1"/>
    </xf>
    <xf numFmtId="0" fontId="6" fillId="7" borderId="0" xfId="0" applyFont="1" applyFill="1" applyProtection="1">
      <protection hidden="1"/>
    </xf>
    <xf numFmtId="0" fontId="6" fillId="7" borderId="6" xfId="0" applyFont="1" applyFill="1" applyBorder="1" applyProtection="1">
      <protection hidden="1"/>
    </xf>
    <xf numFmtId="0" fontId="6" fillId="7" borderId="7" xfId="0" applyFont="1" applyFill="1" applyBorder="1" applyProtection="1">
      <protection hidden="1"/>
    </xf>
    <xf numFmtId="0" fontId="6" fillId="7" borderId="8" xfId="0" applyFont="1" applyFill="1" applyBorder="1" applyProtection="1">
      <protection hidden="1"/>
    </xf>
    <xf numFmtId="0" fontId="6" fillId="7" borderId="9" xfId="0" applyFont="1" applyFill="1" applyBorder="1" applyProtection="1">
      <protection hidden="1"/>
    </xf>
    <xf numFmtId="0" fontId="7" fillId="7" borderId="0" xfId="0" applyFont="1" applyFill="1" applyAlignment="1" applyProtection="1">
      <alignment horizontal="left" indent="2"/>
      <protection hidden="1"/>
    </xf>
    <xf numFmtId="0" fontId="16" fillId="7" borderId="5" xfId="0" applyFont="1" applyFill="1" applyBorder="1" applyAlignment="1" applyProtection="1">
      <alignment horizontal="left" indent="1"/>
      <protection hidden="1"/>
    </xf>
    <xf numFmtId="0" fontId="17" fillId="7" borderId="5" xfId="0" applyFont="1" applyFill="1" applyBorder="1" applyProtection="1">
      <protection hidden="1"/>
    </xf>
    <xf numFmtId="0" fontId="16" fillId="7" borderId="5" xfId="0" applyFont="1" applyFill="1" applyBorder="1" applyAlignment="1" applyProtection="1">
      <alignment horizontal="left" indent="2"/>
      <protection hidden="1"/>
    </xf>
    <xf numFmtId="0" fontId="15" fillId="0" borderId="0" xfId="0" applyFont="1" applyProtection="1">
      <protection hidden="1"/>
    </xf>
    <xf numFmtId="0" fontId="18" fillId="7" borderId="5" xfId="0" applyFont="1" applyFill="1" applyBorder="1" applyAlignment="1" applyProtection="1">
      <alignment horizontal="left" indent="1"/>
      <protection hidden="1"/>
    </xf>
    <xf numFmtId="0" fontId="14" fillId="6" borderId="10" xfId="3" applyFont="1" applyFill="1" applyBorder="1" applyAlignment="1">
      <alignment horizontal="center"/>
    </xf>
    <xf numFmtId="14" fontId="4" fillId="0" borderId="19" xfId="3" applyNumberFormat="1" applyFont="1" applyBorder="1" applyAlignment="1">
      <alignment horizontal="center"/>
    </xf>
    <xf numFmtId="0" fontId="4" fillId="0" borderId="19" xfId="3" applyFont="1" applyBorder="1" applyAlignment="1">
      <alignment horizontal="center"/>
    </xf>
    <xf numFmtId="0" fontId="4" fillId="0" borderId="19" xfId="3" applyFont="1" applyBorder="1"/>
    <xf numFmtId="0" fontId="20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left"/>
      <protection hidden="1"/>
    </xf>
    <xf numFmtId="0" fontId="14" fillId="6" borderId="10" xfId="3" applyFont="1" applyFill="1" applyBorder="1" applyAlignment="1">
      <alignment horizontal="center"/>
    </xf>
    <xf numFmtId="0" fontId="14" fillId="6" borderId="17" xfId="3" applyFont="1" applyFill="1" applyBorder="1" applyAlignment="1">
      <alignment horizontal="center"/>
    </xf>
    <xf numFmtId="0" fontId="14" fillId="6" borderId="18" xfId="3" applyFont="1" applyFill="1" applyBorder="1" applyAlignment="1">
      <alignment horizontal="center"/>
    </xf>
    <xf numFmtId="0" fontId="3" fillId="5" borderId="10" xfId="0" applyFont="1" applyFill="1" applyBorder="1" applyAlignment="1">
      <alignment horizontal="left"/>
    </xf>
  </cellXfs>
  <cellStyles count="4">
    <cellStyle name="Check Cell" xfId="2" builtinId="23"/>
    <cellStyle name="Currency" xfId="1" builtinId="4"/>
    <cellStyle name="Normal" xfId="0" builtinId="0"/>
    <cellStyle name="Normal 2" xfId="3"/>
  </cellStyles>
  <dxfs count="15"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numFmt numFmtId="165" formatCode="_(&quot;$&quot;* #,##0_);_(&quot;$&quot;* \(#,##0\);_(&quot;$&quot;* &quot;-&quot;??_);_(@_)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2" dropStyle="combo" dx="16" fmlaLink="'Calculator Info'!$D$23" fmlaRange="'Calculator Info'!$E$7:$E$17" sel="4" val="0"/>
</file>

<file path=xl/ctrlProps/ctrlProp2.xml><?xml version="1.0" encoding="utf-8"?>
<formControlPr xmlns="http://schemas.microsoft.com/office/spreadsheetml/2009/9/main" objectType="Drop" dropLines="12" dropStyle="combo" dx="16" fmlaLink="'Calculator Info'!$D$22" fmlaRange="'Calculator Info'!$D$7:$D$17" sel="4" val="0"/>
</file>

<file path=xl/ctrlProps/ctrlProp3.xml><?xml version="1.0" encoding="utf-8"?>
<formControlPr xmlns="http://schemas.microsoft.com/office/spreadsheetml/2009/9/main" objectType="Drop" dropLines="12" dropStyle="combo" dx="16" fmlaLink="'Calculator Info'!$D$24" fmlaRange="'Calculator Info'!$C$7:$C$17" sel="4" val="0"/>
</file>

<file path=xl/ctrlProps/ctrlProp4.xml><?xml version="1.0" encoding="utf-8"?>
<formControlPr xmlns="http://schemas.microsoft.com/office/spreadsheetml/2009/9/main" objectType="Drop" dropLines="25" dropStyle="combo" dx="16" fmlaLink="'Calculator Info'!$D$3" fmlaRange="'Co-Op Info'!$B$3:$B$48" sel="42" val="21"/>
</file>

<file path=xl/ctrlProps/ctrlProp5.xml><?xml version="1.0" encoding="utf-8"?>
<formControlPr xmlns="http://schemas.microsoft.com/office/spreadsheetml/2009/9/main" objectType="Radio" checked="Checked" firstButton="1" fmlaLink="'Calculator Info'!$D$27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13" Type="http://schemas.openxmlformats.org/officeDocument/2006/relationships/image" Target="../media/image16.jpeg"/><Relationship Id="rId18" Type="http://schemas.openxmlformats.org/officeDocument/2006/relationships/image" Target="../media/image21.jpeg"/><Relationship Id="rId26" Type="http://schemas.openxmlformats.org/officeDocument/2006/relationships/image" Target="../media/image29.jpeg"/><Relationship Id="rId39" Type="http://schemas.openxmlformats.org/officeDocument/2006/relationships/image" Target="../media/image42.jpeg"/><Relationship Id="rId3" Type="http://schemas.openxmlformats.org/officeDocument/2006/relationships/image" Target="../media/image6.jpeg"/><Relationship Id="rId21" Type="http://schemas.openxmlformats.org/officeDocument/2006/relationships/image" Target="../media/image24.jpeg"/><Relationship Id="rId34" Type="http://schemas.openxmlformats.org/officeDocument/2006/relationships/image" Target="../media/image37.jpeg"/><Relationship Id="rId42" Type="http://schemas.openxmlformats.org/officeDocument/2006/relationships/image" Target="../media/image45.jpeg"/><Relationship Id="rId7" Type="http://schemas.openxmlformats.org/officeDocument/2006/relationships/image" Target="../media/image10.jpeg"/><Relationship Id="rId12" Type="http://schemas.openxmlformats.org/officeDocument/2006/relationships/image" Target="../media/image15.jpeg"/><Relationship Id="rId17" Type="http://schemas.openxmlformats.org/officeDocument/2006/relationships/image" Target="../media/image20.jpeg"/><Relationship Id="rId25" Type="http://schemas.openxmlformats.org/officeDocument/2006/relationships/image" Target="../media/image28.jpeg"/><Relationship Id="rId33" Type="http://schemas.openxmlformats.org/officeDocument/2006/relationships/image" Target="../media/image36.jpeg"/><Relationship Id="rId38" Type="http://schemas.openxmlformats.org/officeDocument/2006/relationships/image" Target="../media/image41.jpeg"/><Relationship Id="rId46" Type="http://schemas.openxmlformats.org/officeDocument/2006/relationships/image" Target="../media/image49.jpeg"/><Relationship Id="rId2" Type="http://schemas.openxmlformats.org/officeDocument/2006/relationships/image" Target="../media/image5.jpeg"/><Relationship Id="rId16" Type="http://schemas.openxmlformats.org/officeDocument/2006/relationships/image" Target="../media/image19.jpeg"/><Relationship Id="rId20" Type="http://schemas.openxmlformats.org/officeDocument/2006/relationships/image" Target="../media/image23.jpeg"/><Relationship Id="rId29" Type="http://schemas.openxmlformats.org/officeDocument/2006/relationships/image" Target="../media/image32.jpeg"/><Relationship Id="rId41" Type="http://schemas.openxmlformats.org/officeDocument/2006/relationships/image" Target="../media/image44.jpeg"/><Relationship Id="rId1" Type="http://schemas.openxmlformats.org/officeDocument/2006/relationships/image" Target="../media/image4.jpeg"/><Relationship Id="rId6" Type="http://schemas.openxmlformats.org/officeDocument/2006/relationships/image" Target="../media/image9.png"/><Relationship Id="rId11" Type="http://schemas.openxmlformats.org/officeDocument/2006/relationships/image" Target="../media/image14.jpeg"/><Relationship Id="rId24" Type="http://schemas.openxmlformats.org/officeDocument/2006/relationships/image" Target="../media/image27.jpeg"/><Relationship Id="rId32" Type="http://schemas.openxmlformats.org/officeDocument/2006/relationships/image" Target="../media/image35.jpeg"/><Relationship Id="rId37" Type="http://schemas.openxmlformats.org/officeDocument/2006/relationships/image" Target="../media/image40.jpeg"/><Relationship Id="rId40" Type="http://schemas.openxmlformats.org/officeDocument/2006/relationships/image" Target="../media/image43.jpeg"/><Relationship Id="rId45" Type="http://schemas.openxmlformats.org/officeDocument/2006/relationships/image" Target="../media/image48.jpeg"/><Relationship Id="rId5" Type="http://schemas.openxmlformats.org/officeDocument/2006/relationships/image" Target="../media/image8.jpeg"/><Relationship Id="rId15" Type="http://schemas.openxmlformats.org/officeDocument/2006/relationships/image" Target="../media/image18.jpeg"/><Relationship Id="rId23" Type="http://schemas.openxmlformats.org/officeDocument/2006/relationships/image" Target="../media/image26.jpeg"/><Relationship Id="rId28" Type="http://schemas.openxmlformats.org/officeDocument/2006/relationships/image" Target="../media/image31.jpeg"/><Relationship Id="rId36" Type="http://schemas.openxmlformats.org/officeDocument/2006/relationships/image" Target="../media/image39.jpeg"/><Relationship Id="rId10" Type="http://schemas.openxmlformats.org/officeDocument/2006/relationships/image" Target="../media/image13.jpeg"/><Relationship Id="rId19" Type="http://schemas.openxmlformats.org/officeDocument/2006/relationships/image" Target="../media/image22.png"/><Relationship Id="rId31" Type="http://schemas.openxmlformats.org/officeDocument/2006/relationships/image" Target="../media/image34.jpeg"/><Relationship Id="rId44" Type="http://schemas.openxmlformats.org/officeDocument/2006/relationships/image" Target="../media/image47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Relationship Id="rId14" Type="http://schemas.openxmlformats.org/officeDocument/2006/relationships/image" Target="../media/image17.jpeg"/><Relationship Id="rId22" Type="http://schemas.openxmlformats.org/officeDocument/2006/relationships/image" Target="../media/image25.jpeg"/><Relationship Id="rId27" Type="http://schemas.openxmlformats.org/officeDocument/2006/relationships/image" Target="../media/image30.jpeg"/><Relationship Id="rId30" Type="http://schemas.openxmlformats.org/officeDocument/2006/relationships/image" Target="../media/image33.jpeg"/><Relationship Id="rId35" Type="http://schemas.openxmlformats.org/officeDocument/2006/relationships/image" Target="../media/image38.jpeg"/><Relationship Id="rId43" Type="http://schemas.openxmlformats.org/officeDocument/2006/relationships/image" Target="../media/image4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27</xdr:row>
          <xdr:rowOff>0</xdr:rowOff>
        </xdr:from>
        <xdr:to>
          <xdr:col>5</xdr:col>
          <xdr:colOff>609600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24</xdr:row>
          <xdr:rowOff>0</xdr:rowOff>
        </xdr:from>
        <xdr:to>
          <xdr:col>5</xdr:col>
          <xdr:colOff>609600</xdr:colOff>
          <xdr:row>25</xdr:row>
          <xdr:rowOff>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21</xdr:row>
          <xdr:rowOff>0</xdr:rowOff>
        </xdr:from>
        <xdr:to>
          <xdr:col>5</xdr:col>
          <xdr:colOff>609600</xdr:colOff>
          <xdr:row>22</xdr:row>
          <xdr:rowOff>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15</xdr:row>
          <xdr:rowOff>0</xdr:rowOff>
        </xdr:from>
        <xdr:to>
          <xdr:col>5</xdr:col>
          <xdr:colOff>609600</xdr:colOff>
          <xdr:row>16</xdr:row>
          <xdr:rowOff>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762000</xdr:colOff>
          <xdr:row>19</xdr:row>
          <xdr:rowOff>167640</xdr:rowOff>
        </xdr:from>
        <xdr:to>
          <xdr:col>8</xdr:col>
          <xdr:colOff>274318</xdr:colOff>
          <xdr:row>21</xdr:row>
          <xdr:rowOff>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xmlns="" id="{00000000-0008-0000-0100-000002000000}"/>
                </a:ext>
              </a:extLst>
            </xdr:cNvPr>
            <xdr:cNvGrpSpPr/>
          </xdr:nvGrpSpPr>
          <xdr:grpSpPr>
            <a:xfrm>
              <a:off x="4981575" y="4301490"/>
              <a:ext cx="1845943" cy="251460"/>
              <a:chOff x="5113018" y="3916680"/>
              <a:chExt cx="1912622" cy="213360"/>
            </a:xfrm>
          </xdr:grpSpPr>
          <xdr:sp macro="" textlink="">
            <xdr:nvSpPr>
              <xdr:cNvPr id="4104" name="Option Button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xmlns="" id="{00000000-0008-0000-0100-000008100000}"/>
                  </a:ext>
                </a:extLst>
              </xdr:cNvPr>
              <xdr:cNvSpPr/>
            </xdr:nvSpPr>
            <xdr:spPr bwMode="auto">
              <a:xfrm>
                <a:off x="5113018" y="3916680"/>
                <a:ext cx="67818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 Tone</a:t>
                </a:r>
              </a:p>
            </xdr:txBody>
          </xdr:sp>
          <xdr:sp macro="" textlink="">
            <xdr:nvSpPr>
              <xdr:cNvPr id="4105" name="Option Button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xmlns="" id="{00000000-0008-0000-0100-000009100000}"/>
                  </a:ext>
                </a:extLst>
              </xdr:cNvPr>
              <xdr:cNvSpPr/>
            </xdr:nvSpPr>
            <xdr:spPr bwMode="auto">
              <a:xfrm>
                <a:off x="5737858" y="3916680"/>
                <a:ext cx="6477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Tone</a:t>
                </a:r>
              </a:p>
            </xdr:txBody>
          </xdr:sp>
          <xdr:sp macro="" textlink="">
            <xdr:nvSpPr>
              <xdr:cNvPr id="4106" name="Option Button 10" hidden="1">
                <a:extLst>
                  <a:ext uri="{63B3BB69-23CF-44E3-9099-C40C66FF867C}">
                    <a14:compatExt spid="_x0000_s4106"/>
                  </a:ext>
                  <a:ext uri="{FF2B5EF4-FFF2-40B4-BE49-F238E27FC236}">
                    <a16:creationId xmlns:a16="http://schemas.microsoft.com/office/drawing/2014/main" xmlns="" id="{00000000-0008-0000-0100-00000A100000}"/>
                  </a:ext>
                </a:extLst>
              </xdr:cNvPr>
              <xdr:cNvSpPr/>
            </xdr:nvSpPr>
            <xdr:spPr bwMode="auto">
              <a:xfrm>
                <a:off x="6324599" y="3916680"/>
                <a:ext cx="701041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3+ Tone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10</xdr:row>
          <xdr:rowOff>45720</xdr:rowOff>
        </xdr:from>
        <xdr:to>
          <xdr:col>14</xdr:col>
          <xdr:colOff>455981</xdr:colOff>
          <xdr:row>21</xdr:row>
          <xdr:rowOff>167640</xdr:rowOff>
        </xdr:to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xmlns="" id="{00000000-0008-0000-0100-000013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PICTURE" spid="_x0000_s423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8503920" y="1965960"/>
              <a:ext cx="2764841" cy="214884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0</xdr:col>
      <xdr:colOff>335280</xdr:colOff>
      <xdr:row>0</xdr:row>
      <xdr:rowOff>129540</xdr:rowOff>
    </xdr:from>
    <xdr:to>
      <xdr:col>5</xdr:col>
      <xdr:colOff>350520</xdr:colOff>
      <xdr:row>2</xdr:row>
      <xdr:rowOff>144780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35280" y="129540"/>
          <a:ext cx="3520440" cy="381000"/>
        </a:xfrm>
        <a:prstGeom prst="roundRect">
          <a:avLst/>
        </a:prstGeom>
        <a:gradFill flip="none" rotWithShape="1">
          <a:gsLst>
            <a:gs pos="34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ysClr val="windowText" lastClr="000000"/>
              </a:solidFill>
            </a:rPr>
            <a:t>LINEUP</a:t>
          </a:r>
          <a:r>
            <a:rPr lang="en-US" sz="2000" b="1" baseline="0">
              <a:solidFill>
                <a:sysClr val="windowText" lastClr="000000"/>
              </a:solidFill>
            </a:rPr>
            <a:t> FABRIC CALCULATOR</a:t>
          </a:r>
          <a:endParaRPr lang="en-US" sz="20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0</xdr:colOff>
      <xdr:row>1</xdr:row>
      <xdr:rowOff>153635</xdr:rowOff>
    </xdr:from>
    <xdr:to>
      <xdr:col>14</xdr:col>
      <xdr:colOff>123587</xdr:colOff>
      <xdr:row>3</xdr:row>
      <xdr:rowOff>15240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2620" y="336515"/>
          <a:ext cx="1403747" cy="516925"/>
        </a:xfrm>
        <a:prstGeom prst="rect">
          <a:avLst/>
        </a:prstGeom>
      </xdr:spPr>
    </xdr:pic>
    <xdr:clientData/>
  </xdr:twoCellAnchor>
  <xdr:twoCellAnchor>
    <xdr:from>
      <xdr:col>6</xdr:col>
      <xdr:colOff>693420</xdr:colOff>
      <xdr:row>2</xdr:row>
      <xdr:rowOff>0</xdr:rowOff>
    </xdr:from>
    <xdr:to>
      <xdr:col>11</xdr:col>
      <xdr:colOff>228600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 flipV="1">
          <a:off x="5044440" y="548640"/>
          <a:ext cx="407670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0</xdr:row>
      <xdr:rowOff>45720</xdr:rowOff>
    </xdr:from>
    <xdr:to>
      <xdr:col>4</xdr:col>
      <xdr:colOff>571500</xdr:colOff>
      <xdr:row>2</xdr:row>
      <xdr:rowOff>137160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5006340" y="457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1</a:t>
          </a:r>
        </a:p>
      </xdr:txBody>
    </xdr:sp>
    <xdr:clientData/>
  </xdr:twoCellAnchor>
  <xdr:twoCellAnchor>
    <xdr:from>
      <xdr:col>9</xdr:col>
      <xdr:colOff>53340</xdr:colOff>
      <xdr:row>0</xdr:row>
      <xdr:rowOff>45720</xdr:rowOff>
    </xdr:from>
    <xdr:to>
      <xdr:col>9</xdr:col>
      <xdr:colOff>541020</xdr:colOff>
      <xdr:row>2</xdr:row>
      <xdr:rowOff>137160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3159740" y="457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2</a:t>
          </a:r>
        </a:p>
      </xdr:txBody>
    </xdr:sp>
    <xdr:clientData/>
  </xdr:twoCellAnchor>
  <xdr:twoCellAnchor>
    <xdr:from>
      <xdr:col>1</xdr:col>
      <xdr:colOff>30480</xdr:colOff>
      <xdr:row>5</xdr:row>
      <xdr:rowOff>152400</xdr:rowOff>
    </xdr:from>
    <xdr:to>
      <xdr:col>1</xdr:col>
      <xdr:colOff>518160</xdr:colOff>
      <xdr:row>8</xdr:row>
      <xdr:rowOff>38100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640080" y="1074420"/>
          <a:ext cx="487680" cy="48006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3</a:t>
          </a:r>
        </a:p>
      </xdr:txBody>
    </xdr:sp>
    <xdr:clientData/>
  </xdr:twoCellAnchor>
  <xdr:twoCellAnchor>
    <xdr:from>
      <xdr:col>3</xdr:col>
      <xdr:colOff>1592580</xdr:colOff>
      <xdr:row>18</xdr:row>
      <xdr:rowOff>15240</xdr:rowOff>
    </xdr:from>
    <xdr:to>
      <xdr:col>4</xdr:col>
      <xdr:colOff>228600</xdr:colOff>
      <xdr:row>20</xdr:row>
      <xdr:rowOff>106680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4663440" y="37033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4</a:t>
          </a:r>
        </a:p>
      </xdr:txBody>
    </xdr:sp>
    <xdr:clientData/>
  </xdr:twoCellAnchor>
  <xdr:twoCellAnchor>
    <xdr:from>
      <xdr:col>7</xdr:col>
      <xdr:colOff>121920</xdr:colOff>
      <xdr:row>24</xdr:row>
      <xdr:rowOff>0</xdr:rowOff>
    </xdr:from>
    <xdr:to>
      <xdr:col>7</xdr:col>
      <xdr:colOff>609600</xdr:colOff>
      <xdr:row>25</xdr:row>
      <xdr:rowOff>99060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10599420" y="525018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5</a:t>
          </a:r>
        </a:p>
      </xdr:txBody>
    </xdr:sp>
    <xdr:clientData/>
  </xdr:twoCellAnchor>
  <xdr:twoCellAnchor>
    <xdr:from>
      <xdr:col>5</xdr:col>
      <xdr:colOff>152400</xdr:colOff>
      <xdr:row>25</xdr:row>
      <xdr:rowOff>38100</xdr:rowOff>
    </xdr:from>
    <xdr:to>
      <xdr:col>5</xdr:col>
      <xdr:colOff>640080</xdr:colOff>
      <xdr:row>27</xdr:row>
      <xdr:rowOff>129540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6926580" y="56464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6</a:t>
          </a:r>
        </a:p>
      </xdr:txBody>
    </xdr:sp>
    <xdr:clientData/>
  </xdr:twoCellAnchor>
  <xdr:twoCellAnchor>
    <xdr:from>
      <xdr:col>4</xdr:col>
      <xdr:colOff>205740</xdr:colOff>
      <xdr:row>27</xdr:row>
      <xdr:rowOff>144780</xdr:rowOff>
    </xdr:from>
    <xdr:to>
      <xdr:col>4</xdr:col>
      <xdr:colOff>693420</xdr:colOff>
      <xdr:row>30</xdr:row>
      <xdr:rowOff>53340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/>
      </xdr:nvSpPr>
      <xdr:spPr>
        <a:xfrm>
          <a:off x="5128260" y="611886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110578</xdr:colOff>
      <xdr:row>1</xdr:row>
      <xdr:rowOff>215900</xdr:rowOff>
    </xdr:from>
    <xdr:to>
      <xdr:col>2</xdr:col>
      <xdr:colOff>2225040</xdr:colOff>
      <xdr:row>1</xdr:row>
      <xdr:rowOff>1803400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00000000-0008-0000-05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2178" y="469900"/>
          <a:ext cx="211446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110577</xdr:colOff>
      <xdr:row>2</xdr:row>
      <xdr:rowOff>177800</xdr:rowOff>
    </xdr:from>
    <xdr:to>
      <xdr:col>2</xdr:col>
      <xdr:colOff>2225039</xdr:colOff>
      <xdr:row>2</xdr:row>
      <xdr:rowOff>1765300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xmlns="" id="{00000000-0008-0000-05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2177" y="2336800"/>
          <a:ext cx="211446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102040</xdr:colOff>
      <xdr:row>3</xdr:row>
      <xdr:rowOff>139699</xdr:rowOff>
    </xdr:from>
    <xdr:to>
      <xdr:col>2</xdr:col>
      <xdr:colOff>2298700</xdr:colOff>
      <xdr:row>3</xdr:row>
      <xdr:rowOff>1788912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00000000-0008-0000-05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640" y="4203699"/>
          <a:ext cx="2196660" cy="164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64151</xdr:colOff>
      <xdr:row>6</xdr:row>
      <xdr:rowOff>114300</xdr:rowOff>
    </xdr:from>
    <xdr:to>
      <xdr:col>2</xdr:col>
      <xdr:colOff>2313938</xdr:colOff>
      <xdr:row>6</xdr:row>
      <xdr:rowOff>1803400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00000000-0008-0000-05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51" y="9893300"/>
          <a:ext cx="2249787" cy="168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7</xdr:row>
      <xdr:rowOff>183640</xdr:rowOff>
    </xdr:from>
    <xdr:to>
      <xdr:col>2</xdr:col>
      <xdr:colOff>2352040</xdr:colOff>
      <xdr:row>7</xdr:row>
      <xdr:rowOff>1892300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xmlns="" id="{00000000-0008-0000-05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800" y="11867640"/>
          <a:ext cx="2275840" cy="1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151832</xdr:colOff>
      <xdr:row>8</xdr:row>
      <xdr:rowOff>177799</xdr:rowOff>
    </xdr:from>
    <xdr:to>
      <xdr:col>2</xdr:col>
      <xdr:colOff>2298700</xdr:colOff>
      <xdr:row>8</xdr:row>
      <xdr:rowOff>1787950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00000000-0008-0000-05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63432" y="13766799"/>
          <a:ext cx="2146868" cy="1610151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11</xdr:row>
      <xdr:rowOff>139924</xdr:rowOff>
    </xdr:from>
    <xdr:to>
      <xdr:col>2</xdr:col>
      <xdr:colOff>2413000</xdr:colOff>
      <xdr:row>11</xdr:row>
      <xdr:rowOff>1808537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00000000-0008-0000-05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100" y="19443924"/>
          <a:ext cx="2222500" cy="1668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156685</xdr:colOff>
      <xdr:row>12</xdr:row>
      <xdr:rowOff>88900</xdr:rowOff>
    </xdr:from>
    <xdr:to>
      <xdr:col>2</xdr:col>
      <xdr:colOff>2423388</xdr:colOff>
      <xdr:row>12</xdr:row>
      <xdr:rowOff>1790700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00000000-0008-0000-05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8285" y="21297900"/>
          <a:ext cx="2266703" cy="170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127548</xdr:colOff>
      <xdr:row>13</xdr:row>
      <xdr:rowOff>101600</xdr:rowOff>
    </xdr:from>
    <xdr:to>
      <xdr:col>2</xdr:col>
      <xdr:colOff>2311400</xdr:colOff>
      <xdr:row>13</xdr:row>
      <xdr:rowOff>1741197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00000000-0008-0000-05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9148" y="23215600"/>
          <a:ext cx="2183852" cy="1639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182561</xdr:colOff>
      <xdr:row>17</xdr:row>
      <xdr:rowOff>190500</xdr:rowOff>
    </xdr:from>
    <xdr:to>
      <xdr:col>2</xdr:col>
      <xdr:colOff>2313938</xdr:colOff>
      <xdr:row>17</xdr:row>
      <xdr:rowOff>1790700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00000000-0008-0000-05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4161" y="30924500"/>
          <a:ext cx="2131377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38806</xdr:colOff>
      <xdr:row>16</xdr:row>
      <xdr:rowOff>127000</xdr:rowOff>
    </xdr:from>
    <xdr:to>
      <xdr:col>2</xdr:col>
      <xdr:colOff>2339340</xdr:colOff>
      <xdr:row>16</xdr:row>
      <xdr:rowOff>1854200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00000000-0008-0000-05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0406" y="28956000"/>
          <a:ext cx="2300534" cy="17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99580</xdr:colOff>
      <xdr:row>28</xdr:row>
      <xdr:rowOff>165100</xdr:rowOff>
    </xdr:from>
    <xdr:to>
      <xdr:col>2</xdr:col>
      <xdr:colOff>2301239</xdr:colOff>
      <xdr:row>28</xdr:row>
      <xdr:rowOff>1818640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00000000-0008-0000-05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180" y="51854100"/>
          <a:ext cx="2201659" cy="165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152947</xdr:colOff>
      <xdr:row>29</xdr:row>
      <xdr:rowOff>127000</xdr:rowOff>
    </xdr:from>
    <xdr:to>
      <xdr:col>2</xdr:col>
      <xdr:colOff>2301239</xdr:colOff>
      <xdr:row>29</xdr:row>
      <xdr:rowOff>1739900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00000000-0008-0000-05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547" y="53708300"/>
          <a:ext cx="2148292" cy="161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34642</xdr:colOff>
      <xdr:row>30</xdr:row>
      <xdr:rowOff>88900</xdr:rowOff>
    </xdr:from>
    <xdr:to>
      <xdr:col>2</xdr:col>
      <xdr:colOff>2402839</xdr:colOff>
      <xdr:row>30</xdr:row>
      <xdr:rowOff>1866900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xmlns="" id="{00000000-0008-0000-05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242" y="55575200"/>
          <a:ext cx="2368197" cy="177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106468</xdr:colOff>
      <xdr:row>31</xdr:row>
      <xdr:rowOff>139700</xdr:rowOff>
    </xdr:from>
    <xdr:to>
      <xdr:col>2</xdr:col>
      <xdr:colOff>2339339</xdr:colOff>
      <xdr:row>31</xdr:row>
      <xdr:rowOff>1816100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xmlns="" id="{00000000-0008-0000-05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8068" y="57531000"/>
          <a:ext cx="2232871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127334</xdr:colOff>
      <xdr:row>32</xdr:row>
      <xdr:rowOff>139699</xdr:rowOff>
    </xdr:from>
    <xdr:to>
      <xdr:col>2</xdr:col>
      <xdr:colOff>2387600</xdr:colOff>
      <xdr:row>32</xdr:row>
      <xdr:rowOff>1836666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xmlns="" id="{00000000-0008-0000-05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934" y="59435999"/>
          <a:ext cx="2260266" cy="169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76428</xdr:colOff>
      <xdr:row>38</xdr:row>
      <xdr:rowOff>114300</xdr:rowOff>
    </xdr:from>
    <xdr:to>
      <xdr:col>2</xdr:col>
      <xdr:colOff>2376963</xdr:colOff>
      <xdr:row>38</xdr:row>
      <xdr:rowOff>1841500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xmlns="" id="{00000000-0008-0000-05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028" y="70840600"/>
          <a:ext cx="2300535" cy="17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93557</xdr:colOff>
      <xdr:row>39</xdr:row>
      <xdr:rowOff>101600</xdr:rowOff>
    </xdr:from>
    <xdr:to>
      <xdr:col>2</xdr:col>
      <xdr:colOff>2309514</xdr:colOff>
      <xdr:row>39</xdr:row>
      <xdr:rowOff>1765300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xmlns="" id="{00000000-0008-0000-05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5157" y="72732900"/>
          <a:ext cx="2215957" cy="166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40</xdr:row>
      <xdr:rowOff>161606</xdr:rowOff>
    </xdr:from>
    <xdr:to>
      <xdr:col>2</xdr:col>
      <xdr:colOff>2298700</xdr:colOff>
      <xdr:row>40</xdr:row>
      <xdr:rowOff>1790382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xmlns="" id="{00000000-0008-0000-05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038600" y="74697906"/>
          <a:ext cx="2171700" cy="1628776"/>
        </a:xfrm>
        <a:prstGeom prst="rect">
          <a:avLst/>
        </a:prstGeom>
      </xdr:spPr>
    </xdr:pic>
    <xdr:clientData/>
  </xdr:twoCellAnchor>
  <xdr:twoCellAnchor editAs="oneCell">
    <xdr:from>
      <xdr:col>2</xdr:col>
      <xdr:colOff>76906</xdr:colOff>
      <xdr:row>41</xdr:row>
      <xdr:rowOff>101600</xdr:rowOff>
    </xdr:from>
    <xdr:to>
      <xdr:col>2</xdr:col>
      <xdr:colOff>2377440</xdr:colOff>
      <xdr:row>41</xdr:row>
      <xdr:rowOff>1828799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xmlns="" id="{00000000-0008-0000-05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506" y="76542900"/>
          <a:ext cx="2300534" cy="1727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42</xdr:row>
      <xdr:rowOff>104234</xdr:rowOff>
    </xdr:from>
    <xdr:to>
      <xdr:col>2</xdr:col>
      <xdr:colOff>2390140</xdr:colOff>
      <xdr:row>42</xdr:row>
      <xdr:rowOff>1841499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xmlns="" id="{00000000-0008-0000-05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800" y="78450534"/>
          <a:ext cx="2313940" cy="173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152838</xdr:colOff>
      <xdr:row>18</xdr:row>
      <xdr:rowOff>190500</xdr:rowOff>
    </xdr:from>
    <xdr:to>
      <xdr:col>2</xdr:col>
      <xdr:colOff>2311399</xdr:colOff>
      <xdr:row>18</xdr:row>
      <xdr:rowOff>1811108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xmlns="" id="{00000000-0008-0000-05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438" y="32829500"/>
          <a:ext cx="2158561" cy="162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127757</xdr:colOff>
      <xdr:row>19</xdr:row>
      <xdr:rowOff>127000</xdr:rowOff>
    </xdr:from>
    <xdr:to>
      <xdr:col>2</xdr:col>
      <xdr:colOff>2336800</xdr:colOff>
      <xdr:row>19</xdr:row>
      <xdr:rowOff>1785510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xmlns="" id="{00000000-0008-0000-05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9357" y="34671000"/>
          <a:ext cx="2209043" cy="1658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131920</xdr:colOff>
      <xdr:row>20</xdr:row>
      <xdr:rowOff>101600</xdr:rowOff>
    </xdr:from>
    <xdr:to>
      <xdr:col>2</xdr:col>
      <xdr:colOff>2415539</xdr:colOff>
      <xdr:row>20</xdr:row>
      <xdr:rowOff>1816100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xmlns="" id="{00000000-0008-0000-05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520" y="36550600"/>
          <a:ext cx="2283619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76199</xdr:colOff>
      <xdr:row>21</xdr:row>
      <xdr:rowOff>66492</xdr:rowOff>
    </xdr:from>
    <xdr:to>
      <xdr:col>2</xdr:col>
      <xdr:colOff>2372748</xdr:colOff>
      <xdr:row>21</xdr:row>
      <xdr:rowOff>1790700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xmlns="" id="{00000000-0008-0000-05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799" y="38420492"/>
          <a:ext cx="2296549" cy="1724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140298</xdr:colOff>
      <xdr:row>22</xdr:row>
      <xdr:rowOff>116167</xdr:rowOff>
    </xdr:from>
    <xdr:to>
      <xdr:col>2</xdr:col>
      <xdr:colOff>2387599</xdr:colOff>
      <xdr:row>22</xdr:row>
      <xdr:rowOff>1803400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xmlns="" id="{00000000-0008-0000-05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898" y="40375167"/>
          <a:ext cx="2247301" cy="1687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101601</xdr:colOff>
      <xdr:row>33</xdr:row>
      <xdr:rowOff>101600</xdr:rowOff>
    </xdr:from>
    <xdr:to>
      <xdr:col>2</xdr:col>
      <xdr:colOff>2413000</xdr:colOff>
      <xdr:row>33</xdr:row>
      <xdr:rowOff>1836957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xmlns="" id="{00000000-0008-0000-05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1" y="61302900"/>
          <a:ext cx="2311399" cy="1735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101600</xdr:colOff>
      <xdr:row>34</xdr:row>
      <xdr:rowOff>104274</xdr:rowOff>
    </xdr:from>
    <xdr:to>
      <xdr:col>2</xdr:col>
      <xdr:colOff>2364740</xdr:colOff>
      <xdr:row>34</xdr:row>
      <xdr:rowOff>1803399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xmlns="" id="{00000000-0008-0000-05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63210574"/>
          <a:ext cx="2263140" cy="169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148838</xdr:colOff>
      <xdr:row>35</xdr:row>
      <xdr:rowOff>101600</xdr:rowOff>
    </xdr:from>
    <xdr:to>
      <xdr:col>2</xdr:col>
      <xdr:colOff>2415540</xdr:colOff>
      <xdr:row>35</xdr:row>
      <xdr:rowOff>1803399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xmlns="" id="{00000000-0008-0000-05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0438" y="65112900"/>
          <a:ext cx="2266702" cy="1701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152400</xdr:colOff>
      <xdr:row>36</xdr:row>
      <xdr:rowOff>158321</xdr:rowOff>
    </xdr:from>
    <xdr:to>
      <xdr:col>2</xdr:col>
      <xdr:colOff>2326639</xdr:colOff>
      <xdr:row>36</xdr:row>
      <xdr:rowOff>1790700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xmlns="" id="{00000000-0008-0000-05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0" y="67074621"/>
          <a:ext cx="2174239" cy="1632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139700</xdr:colOff>
      <xdr:row>37</xdr:row>
      <xdr:rowOff>120179</xdr:rowOff>
    </xdr:from>
    <xdr:to>
      <xdr:col>2</xdr:col>
      <xdr:colOff>2364739</xdr:colOff>
      <xdr:row>37</xdr:row>
      <xdr:rowOff>1790698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xmlns="" id="{00000000-0008-0000-05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68941479"/>
          <a:ext cx="2225039" cy="167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63499</xdr:colOff>
      <xdr:row>43</xdr:row>
      <xdr:rowOff>50547</xdr:rowOff>
    </xdr:from>
    <xdr:to>
      <xdr:col>2</xdr:col>
      <xdr:colOff>2400300</xdr:colOff>
      <xdr:row>43</xdr:row>
      <xdr:rowOff>1804976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xmlns="" id="{00000000-0008-0000-05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099" y="80301847"/>
          <a:ext cx="2336801" cy="1754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81014</xdr:colOff>
      <xdr:row>44</xdr:row>
      <xdr:rowOff>88900</xdr:rowOff>
    </xdr:from>
    <xdr:to>
      <xdr:col>2</xdr:col>
      <xdr:colOff>2324100</xdr:colOff>
      <xdr:row>44</xdr:row>
      <xdr:rowOff>1772968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xmlns="" id="{00000000-0008-0000-05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2614" y="82245200"/>
          <a:ext cx="2243086" cy="168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88899</xdr:colOff>
      <xdr:row>45</xdr:row>
      <xdr:rowOff>72663</xdr:rowOff>
    </xdr:from>
    <xdr:to>
      <xdr:col>2</xdr:col>
      <xdr:colOff>2387600</xdr:colOff>
      <xdr:row>45</xdr:row>
      <xdr:rowOff>1798486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xmlns="" id="{00000000-0008-0000-05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9" y="84133963"/>
          <a:ext cx="2298701" cy="1725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88900</xdr:colOff>
      <xdr:row>46</xdr:row>
      <xdr:rowOff>88410</xdr:rowOff>
    </xdr:from>
    <xdr:to>
      <xdr:col>2</xdr:col>
      <xdr:colOff>2440834</xdr:colOff>
      <xdr:row>46</xdr:row>
      <xdr:rowOff>1854200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xmlns="" id="{00000000-0008-0000-05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86054710"/>
          <a:ext cx="2351934" cy="176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47</xdr:row>
      <xdr:rowOff>72902</xdr:rowOff>
    </xdr:from>
    <xdr:to>
      <xdr:col>2</xdr:col>
      <xdr:colOff>2425700</xdr:colOff>
      <xdr:row>47</xdr:row>
      <xdr:rowOff>1836864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xmlns="" id="{00000000-0008-0000-05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800" y="87944202"/>
          <a:ext cx="2349500" cy="1763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97666</xdr:colOff>
      <xdr:row>23</xdr:row>
      <xdr:rowOff>88900</xdr:rowOff>
    </xdr:from>
    <xdr:to>
      <xdr:col>2</xdr:col>
      <xdr:colOff>2364368</xdr:colOff>
      <xdr:row>23</xdr:row>
      <xdr:rowOff>1790700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xmlns="" id="{00000000-0008-0000-05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9266" y="42252900"/>
          <a:ext cx="2266702" cy="170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101600</xdr:colOff>
      <xdr:row>24</xdr:row>
      <xdr:rowOff>91852</xdr:rowOff>
    </xdr:from>
    <xdr:to>
      <xdr:col>2</xdr:col>
      <xdr:colOff>2415118</xdr:colOff>
      <xdr:row>24</xdr:row>
      <xdr:rowOff>1828800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xmlns="" id="{00000000-0008-0000-05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44160852"/>
          <a:ext cx="2313518" cy="1736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139700</xdr:colOff>
      <xdr:row>25</xdr:row>
      <xdr:rowOff>76108</xdr:rowOff>
    </xdr:from>
    <xdr:to>
      <xdr:col>2</xdr:col>
      <xdr:colOff>2372694</xdr:colOff>
      <xdr:row>25</xdr:row>
      <xdr:rowOff>1752600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xmlns="" id="{00000000-0008-0000-05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46050108"/>
          <a:ext cx="2232994" cy="1676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74323</xdr:colOff>
      <xdr:row>26</xdr:row>
      <xdr:rowOff>127000</xdr:rowOff>
    </xdr:from>
    <xdr:to>
      <xdr:col>2</xdr:col>
      <xdr:colOff>2377440</xdr:colOff>
      <xdr:row>26</xdr:row>
      <xdr:rowOff>1856739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xmlns="" id="{00000000-0008-0000-05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923" y="48006000"/>
          <a:ext cx="2303117" cy="1729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61200</xdr:colOff>
      <xdr:row>27</xdr:row>
      <xdr:rowOff>101600</xdr:rowOff>
    </xdr:from>
    <xdr:to>
      <xdr:col>2</xdr:col>
      <xdr:colOff>2377846</xdr:colOff>
      <xdr:row>27</xdr:row>
      <xdr:rowOff>1841500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xmlns="" id="{00000000-0008-0000-05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2800" y="49885600"/>
          <a:ext cx="2316646" cy="173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101600</xdr:colOff>
      <xdr:row>48</xdr:row>
      <xdr:rowOff>145579</xdr:rowOff>
    </xdr:from>
    <xdr:to>
      <xdr:col>2</xdr:col>
      <xdr:colOff>2374900</xdr:colOff>
      <xdr:row>48</xdr:row>
      <xdr:rowOff>1852332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xmlns="" id="{00000000-0008-0000-05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89921879"/>
          <a:ext cx="2273300" cy="1706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50799</xdr:colOff>
      <xdr:row>49</xdr:row>
      <xdr:rowOff>50666</xdr:rowOff>
    </xdr:from>
    <xdr:to>
      <xdr:col>3</xdr:col>
      <xdr:colOff>1906</xdr:colOff>
      <xdr:row>49</xdr:row>
      <xdr:rowOff>1854199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xmlns="" id="{00000000-0008-0000-05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399" y="91731966"/>
          <a:ext cx="2402207" cy="1803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72213</xdr:colOff>
      <xdr:row>50</xdr:row>
      <xdr:rowOff>50800</xdr:rowOff>
    </xdr:from>
    <xdr:to>
      <xdr:col>2</xdr:col>
      <xdr:colOff>2423494</xdr:colOff>
      <xdr:row>50</xdr:row>
      <xdr:rowOff>1816100</xdr:rowOff>
    </xdr:to>
    <xdr:pic>
      <xdr:nvPicPr>
        <xdr:cNvPr id="283" name="Picture 282">
          <a:extLst>
            <a:ext uri="{FF2B5EF4-FFF2-40B4-BE49-F238E27FC236}">
              <a16:creationId xmlns:a16="http://schemas.microsoft.com/office/drawing/2014/main" xmlns="" id="{00000000-0008-0000-05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3813" y="93637100"/>
          <a:ext cx="2351281" cy="176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51</xdr:row>
      <xdr:rowOff>82158</xdr:rowOff>
    </xdr:from>
    <xdr:to>
      <xdr:col>2</xdr:col>
      <xdr:colOff>2438400</xdr:colOff>
      <xdr:row>51</xdr:row>
      <xdr:rowOff>1817516</xdr:rowOff>
    </xdr:to>
    <xdr:pic>
      <xdr:nvPicPr>
        <xdr:cNvPr id="284" name="Picture 283">
          <a:extLst>
            <a:ext uri="{FF2B5EF4-FFF2-40B4-BE49-F238E27FC236}">
              <a16:creationId xmlns:a16="http://schemas.microsoft.com/office/drawing/2014/main" xmlns="" id="{00000000-0008-0000-05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95573458"/>
          <a:ext cx="2311400" cy="1735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93716</xdr:colOff>
      <xdr:row>52</xdr:row>
      <xdr:rowOff>88900</xdr:rowOff>
    </xdr:from>
    <xdr:to>
      <xdr:col>2</xdr:col>
      <xdr:colOff>2336800</xdr:colOff>
      <xdr:row>52</xdr:row>
      <xdr:rowOff>1772968</xdr:rowOff>
    </xdr:to>
    <xdr:pic>
      <xdr:nvPicPr>
        <xdr:cNvPr id="285" name="Picture 284">
          <a:extLst>
            <a:ext uri="{FF2B5EF4-FFF2-40B4-BE49-F238E27FC236}">
              <a16:creationId xmlns:a16="http://schemas.microsoft.com/office/drawing/2014/main" xmlns="" id="{00000000-0008-0000-05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5316" y="97485200"/>
          <a:ext cx="2243084" cy="168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CO_OPINFO" displayName="CO_OPINFO" ref="B2:I48" totalsRowShown="0">
  <autoFilter ref="B2:I48"/>
  <tableColumns count="8">
    <tableColumn id="1" name="Model" dataDxfId="13"/>
    <tableColumn id="11" name="ITSM Model" dataDxfId="12"/>
    <tableColumn id="2" name="Description"/>
    <tableColumn id="10" name="COM" dataDxfId="11" dataCellStyle="Currency"/>
    <tableColumn id="4" name="Seat Cushion" dataDxfId="10" dataCellStyle="Currency"/>
    <tableColumn id="5" name="Back Cushion" dataDxfId="9"/>
    <tableColumn id="3" name="Panel" dataDxfId="8"/>
    <tableColumn id="12" name="PIC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FABRIC" displayName="FABRIC" ref="B2:C14" totalsRowShown="0" headerRowDxfId="6" dataDxfId="5">
  <autoFilter ref="B2:C14"/>
  <tableColumns count="2">
    <tableColumn id="1" name="Grade" dataDxfId="4"/>
    <tableColumn id="2" name="Upcharge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MTONE" displayName="MTONE" ref="E2:F5" totalsRowShown="0" headerRowDxfId="2">
  <autoFilter ref="E2:F5"/>
  <tableColumns count="2">
    <tableColumn id="1" name="Tone" dataDxfId="1"/>
    <tableColumn id="2" name="Charg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D116"/>
  <sheetViews>
    <sheetView workbookViewId="0">
      <selection activeCell="D6" sqref="D6"/>
    </sheetView>
  </sheetViews>
  <sheetFormatPr defaultRowHeight="15" x14ac:dyDescent="0.25"/>
  <cols>
    <col min="1" max="1" width="3.42578125" customWidth="1"/>
    <col min="2" max="2" width="11.7109375" customWidth="1"/>
    <col min="4" max="4" width="189.5703125" bestFit="1" customWidth="1"/>
  </cols>
  <sheetData>
    <row r="2" spans="2:4" x14ac:dyDescent="0.25">
      <c r="B2" s="64" t="s">
        <v>104</v>
      </c>
      <c r="C2" s="64"/>
      <c r="D2" s="65" t="s">
        <v>1</v>
      </c>
    </row>
    <row r="3" spans="2:4" x14ac:dyDescent="0.25">
      <c r="B3" s="58" t="s">
        <v>105</v>
      </c>
      <c r="C3" s="58" t="s">
        <v>106</v>
      </c>
      <c r="D3" s="66"/>
    </row>
    <row r="4" spans="2:4" x14ac:dyDescent="0.25">
      <c r="B4" s="59">
        <v>45365</v>
      </c>
      <c r="C4" s="60" t="s">
        <v>107</v>
      </c>
      <c r="D4" s="61" t="s">
        <v>108</v>
      </c>
    </row>
    <row r="5" spans="2:4" x14ac:dyDescent="0.25">
      <c r="B5" s="59">
        <v>45411</v>
      </c>
      <c r="C5" s="60" t="s">
        <v>107</v>
      </c>
      <c r="D5" s="61" t="s">
        <v>214</v>
      </c>
    </row>
    <row r="6" spans="2:4" x14ac:dyDescent="0.25">
      <c r="B6" s="59"/>
      <c r="C6" s="60"/>
      <c r="D6" s="61"/>
    </row>
    <row r="7" spans="2:4" x14ac:dyDescent="0.25">
      <c r="B7" s="59"/>
      <c r="C7" s="60"/>
      <c r="D7" s="61"/>
    </row>
    <row r="8" spans="2:4" x14ac:dyDescent="0.25">
      <c r="B8" s="59"/>
      <c r="C8" s="60"/>
      <c r="D8" s="61"/>
    </row>
    <row r="9" spans="2:4" x14ac:dyDescent="0.25">
      <c r="B9" s="59"/>
      <c r="C9" s="60"/>
      <c r="D9" s="61"/>
    </row>
    <row r="10" spans="2:4" x14ac:dyDescent="0.25">
      <c r="B10" s="59"/>
      <c r="C10" s="60"/>
      <c r="D10" s="61"/>
    </row>
    <row r="11" spans="2:4" x14ac:dyDescent="0.25">
      <c r="B11" s="59"/>
      <c r="C11" s="60"/>
      <c r="D11" s="61"/>
    </row>
    <row r="12" spans="2:4" x14ac:dyDescent="0.25">
      <c r="B12" s="59"/>
      <c r="C12" s="60"/>
      <c r="D12" s="61"/>
    </row>
    <row r="13" spans="2:4" x14ac:dyDescent="0.25">
      <c r="B13" s="59"/>
      <c r="C13" s="60"/>
      <c r="D13" s="61"/>
    </row>
    <row r="14" spans="2:4" x14ac:dyDescent="0.25">
      <c r="B14" s="59"/>
      <c r="C14" s="60"/>
      <c r="D14" s="61"/>
    </row>
    <row r="15" spans="2:4" x14ac:dyDescent="0.25">
      <c r="B15" s="59"/>
      <c r="C15" s="60"/>
      <c r="D15" s="61"/>
    </row>
    <row r="16" spans="2:4" x14ac:dyDescent="0.25">
      <c r="B16" s="59"/>
      <c r="C16" s="60"/>
      <c r="D16" s="61"/>
    </row>
    <row r="17" spans="2:4" x14ac:dyDescent="0.25">
      <c r="B17" s="59"/>
      <c r="C17" s="60"/>
      <c r="D17" s="61"/>
    </row>
    <row r="18" spans="2:4" x14ac:dyDescent="0.25">
      <c r="B18" s="59"/>
      <c r="C18" s="60"/>
      <c r="D18" s="61"/>
    </row>
    <row r="19" spans="2:4" x14ac:dyDescent="0.25">
      <c r="B19" s="59"/>
      <c r="C19" s="60"/>
      <c r="D19" s="61"/>
    </row>
    <row r="20" spans="2:4" x14ac:dyDescent="0.25">
      <c r="B20" s="59"/>
      <c r="C20" s="60"/>
      <c r="D20" s="61"/>
    </row>
    <row r="21" spans="2:4" x14ac:dyDescent="0.25">
      <c r="B21" s="59"/>
      <c r="C21" s="60"/>
      <c r="D21" s="61"/>
    </row>
    <row r="22" spans="2:4" x14ac:dyDescent="0.25">
      <c r="B22" s="59"/>
      <c r="C22" s="60"/>
      <c r="D22" s="61"/>
    </row>
    <row r="23" spans="2:4" x14ac:dyDescent="0.25">
      <c r="B23" s="59"/>
      <c r="C23" s="60"/>
      <c r="D23" s="61"/>
    </row>
    <row r="24" spans="2:4" x14ac:dyDescent="0.25">
      <c r="B24" s="59"/>
      <c r="C24" s="60"/>
      <c r="D24" s="61"/>
    </row>
    <row r="25" spans="2:4" x14ac:dyDescent="0.25">
      <c r="B25" s="59"/>
      <c r="C25" s="60"/>
      <c r="D25" s="61"/>
    </row>
    <row r="26" spans="2:4" x14ac:dyDescent="0.25">
      <c r="B26" s="59"/>
      <c r="C26" s="60"/>
      <c r="D26" s="61"/>
    </row>
    <row r="27" spans="2:4" x14ac:dyDescent="0.25">
      <c r="B27" s="59"/>
      <c r="C27" s="60"/>
      <c r="D27" s="61"/>
    </row>
    <row r="28" spans="2:4" x14ac:dyDescent="0.25">
      <c r="B28" s="59"/>
      <c r="C28" s="60"/>
      <c r="D28" s="61"/>
    </row>
    <row r="29" spans="2:4" x14ac:dyDescent="0.25">
      <c r="B29" s="59"/>
      <c r="C29" s="60"/>
      <c r="D29" s="61"/>
    </row>
    <row r="30" spans="2:4" x14ac:dyDescent="0.25">
      <c r="B30" s="59"/>
      <c r="C30" s="60"/>
      <c r="D30" s="61"/>
    </row>
    <row r="31" spans="2:4" x14ac:dyDescent="0.25">
      <c r="B31" s="59"/>
      <c r="C31" s="60"/>
      <c r="D31" s="61"/>
    </row>
    <row r="32" spans="2:4" x14ac:dyDescent="0.25">
      <c r="B32" s="59"/>
      <c r="C32" s="60"/>
      <c r="D32" s="61"/>
    </row>
    <row r="33" spans="2:4" x14ac:dyDescent="0.25">
      <c r="B33" s="59"/>
      <c r="C33" s="60"/>
      <c r="D33" s="61"/>
    </row>
    <row r="34" spans="2:4" x14ac:dyDescent="0.25">
      <c r="B34" s="59"/>
      <c r="C34" s="60"/>
      <c r="D34" s="61"/>
    </row>
    <row r="35" spans="2:4" x14ac:dyDescent="0.25">
      <c r="B35" s="59"/>
      <c r="C35" s="60"/>
      <c r="D35" s="61"/>
    </row>
    <row r="36" spans="2:4" x14ac:dyDescent="0.25">
      <c r="B36" s="59"/>
      <c r="C36" s="60"/>
      <c r="D36" s="61"/>
    </row>
    <row r="37" spans="2:4" x14ac:dyDescent="0.25">
      <c r="B37" s="59"/>
      <c r="C37" s="60"/>
      <c r="D37" s="61"/>
    </row>
    <row r="38" spans="2:4" x14ac:dyDescent="0.25">
      <c r="B38" s="59"/>
      <c r="C38" s="60"/>
      <c r="D38" s="61"/>
    </row>
    <row r="39" spans="2:4" x14ac:dyDescent="0.25">
      <c r="B39" s="59"/>
      <c r="C39" s="60"/>
      <c r="D39" s="61"/>
    </row>
    <row r="40" spans="2:4" x14ac:dyDescent="0.25">
      <c r="B40" s="59"/>
      <c r="C40" s="60"/>
      <c r="D40" s="61"/>
    </row>
    <row r="41" spans="2:4" x14ac:dyDescent="0.25">
      <c r="B41" s="59"/>
      <c r="C41" s="60"/>
      <c r="D41" s="61"/>
    </row>
    <row r="42" spans="2:4" x14ac:dyDescent="0.25">
      <c r="B42" s="59"/>
      <c r="C42" s="60"/>
      <c r="D42" s="61"/>
    </row>
    <row r="43" spans="2:4" x14ac:dyDescent="0.25">
      <c r="B43" s="59"/>
      <c r="C43" s="60"/>
      <c r="D43" s="61"/>
    </row>
    <row r="44" spans="2:4" x14ac:dyDescent="0.25">
      <c r="B44" s="59"/>
      <c r="C44" s="60"/>
      <c r="D44" s="61"/>
    </row>
    <row r="45" spans="2:4" x14ac:dyDescent="0.25">
      <c r="B45" s="59"/>
      <c r="C45" s="60"/>
      <c r="D45" s="61"/>
    </row>
    <row r="46" spans="2:4" x14ac:dyDescent="0.25">
      <c r="B46" s="59"/>
      <c r="C46" s="60"/>
      <c r="D46" s="61"/>
    </row>
    <row r="47" spans="2:4" x14ac:dyDescent="0.25">
      <c r="B47" s="59"/>
      <c r="C47" s="60"/>
      <c r="D47" s="61"/>
    </row>
    <row r="48" spans="2:4" x14ac:dyDescent="0.25">
      <c r="B48" s="59"/>
      <c r="C48" s="60"/>
      <c r="D48" s="61"/>
    </row>
    <row r="49" spans="2:4" x14ac:dyDescent="0.25">
      <c r="B49" s="59"/>
      <c r="C49" s="60"/>
      <c r="D49" s="61"/>
    </row>
    <row r="50" spans="2:4" x14ac:dyDescent="0.25">
      <c r="B50" s="59"/>
      <c r="C50" s="60"/>
      <c r="D50" s="61"/>
    </row>
    <row r="51" spans="2:4" x14ac:dyDescent="0.25">
      <c r="B51" s="59"/>
      <c r="C51" s="60"/>
      <c r="D51" s="61"/>
    </row>
    <row r="52" spans="2:4" x14ac:dyDescent="0.25">
      <c r="B52" s="59"/>
      <c r="C52" s="60"/>
      <c r="D52" s="61"/>
    </row>
    <row r="53" spans="2:4" x14ac:dyDescent="0.25">
      <c r="B53" s="59"/>
      <c r="C53" s="60"/>
      <c r="D53" s="61"/>
    </row>
    <row r="54" spans="2:4" x14ac:dyDescent="0.25">
      <c r="B54" s="59"/>
      <c r="C54" s="60"/>
      <c r="D54" s="61"/>
    </row>
    <row r="55" spans="2:4" x14ac:dyDescent="0.25">
      <c r="B55" s="59"/>
      <c r="C55" s="60"/>
      <c r="D55" s="61"/>
    </row>
    <row r="56" spans="2:4" x14ac:dyDescent="0.25">
      <c r="B56" s="59"/>
      <c r="C56" s="60"/>
      <c r="D56" s="61"/>
    </row>
    <row r="57" spans="2:4" x14ac:dyDescent="0.25">
      <c r="B57" s="59"/>
      <c r="C57" s="60"/>
      <c r="D57" s="61"/>
    </row>
    <row r="58" spans="2:4" x14ac:dyDescent="0.25">
      <c r="B58" s="59"/>
      <c r="C58" s="60"/>
      <c r="D58" s="61"/>
    </row>
    <row r="59" spans="2:4" x14ac:dyDescent="0.25">
      <c r="B59" s="59"/>
      <c r="C59" s="60"/>
      <c r="D59" s="61"/>
    </row>
    <row r="60" spans="2:4" x14ac:dyDescent="0.25">
      <c r="B60" s="59"/>
      <c r="C60" s="60"/>
      <c r="D60" s="61"/>
    </row>
    <row r="61" spans="2:4" x14ac:dyDescent="0.25">
      <c r="B61" s="59"/>
      <c r="C61" s="60"/>
      <c r="D61" s="61"/>
    </row>
    <row r="62" spans="2:4" x14ac:dyDescent="0.25">
      <c r="B62" s="59"/>
      <c r="C62" s="60"/>
      <c r="D62" s="61"/>
    </row>
    <row r="63" spans="2:4" x14ac:dyDescent="0.25">
      <c r="B63" s="59"/>
      <c r="C63" s="60"/>
      <c r="D63" s="61"/>
    </row>
    <row r="64" spans="2:4" x14ac:dyDescent="0.25">
      <c r="B64" s="59"/>
      <c r="C64" s="60"/>
      <c r="D64" s="61"/>
    </row>
    <row r="65" spans="2:4" x14ac:dyDescent="0.25">
      <c r="B65" s="59"/>
      <c r="C65" s="60"/>
      <c r="D65" s="61"/>
    </row>
    <row r="66" spans="2:4" x14ac:dyDescent="0.25">
      <c r="B66" s="59"/>
      <c r="C66" s="60"/>
      <c r="D66" s="61"/>
    </row>
    <row r="67" spans="2:4" x14ac:dyDescent="0.25">
      <c r="B67" s="59"/>
      <c r="C67" s="60"/>
      <c r="D67" s="61"/>
    </row>
    <row r="68" spans="2:4" x14ac:dyDescent="0.25">
      <c r="B68" s="59"/>
      <c r="C68" s="60"/>
      <c r="D68" s="61"/>
    </row>
    <row r="69" spans="2:4" x14ac:dyDescent="0.25">
      <c r="B69" s="59"/>
      <c r="C69" s="60"/>
      <c r="D69" s="61"/>
    </row>
    <row r="70" spans="2:4" x14ac:dyDescent="0.25">
      <c r="B70" s="59"/>
      <c r="C70" s="60"/>
      <c r="D70" s="61"/>
    </row>
    <row r="71" spans="2:4" x14ac:dyDescent="0.25">
      <c r="B71" s="59"/>
      <c r="C71" s="60"/>
      <c r="D71" s="61"/>
    </row>
    <row r="72" spans="2:4" x14ac:dyDescent="0.25">
      <c r="B72" s="59"/>
      <c r="C72" s="60"/>
      <c r="D72" s="61"/>
    </row>
    <row r="73" spans="2:4" x14ac:dyDescent="0.25">
      <c r="B73" s="59"/>
      <c r="C73" s="60"/>
      <c r="D73" s="61"/>
    </row>
    <row r="74" spans="2:4" x14ac:dyDescent="0.25">
      <c r="B74" s="59"/>
      <c r="C74" s="60"/>
      <c r="D74" s="61"/>
    </row>
    <row r="75" spans="2:4" x14ac:dyDescent="0.25">
      <c r="B75" s="59"/>
      <c r="C75" s="60"/>
      <c r="D75" s="61"/>
    </row>
    <row r="76" spans="2:4" x14ac:dyDescent="0.25">
      <c r="B76" s="59"/>
      <c r="C76" s="60"/>
      <c r="D76" s="61"/>
    </row>
    <row r="77" spans="2:4" x14ac:dyDescent="0.25">
      <c r="B77" s="59"/>
      <c r="C77" s="60"/>
      <c r="D77" s="61"/>
    </row>
    <row r="78" spans="2:4" x14ac:dyDescent="0.25">
      <c r="B78" s="59"/>
      <c r="C78" s="60"/>
      <c r="D78" s="61"/>
    </row>
    <row r="79" spans="2:4" x14ac:dyDescent="0.25">
      <c r="B79" s="59"/>
      <c r="C79" s="60"/>
      <c r="D79" s="61"/>
    </row>
    <row r="80" spans="2:4" x14ac:dyDescent="0.25">
      <c r="B80" s="59"/>
      <c r="C80" s="60"/>
      <c r="D80" s="61"/>
    </row>
    <row r="81" spans="2:4" x14ac:dyDescent="0.25">
      <c r="B81" s="59"/>
      <c r="C81" s="60"/>
      <c r="D81" s="61"/>
    </row>
    <row r="82" spans="2:4" x14ac:dyDescent="0.25">
      <c r="B82" s="59"/>
      <c r="C82" s="60"/>
      <c r="D82" s="61"/>
    </row>
    <row r="83" spans="2:4" x14ac:dyDescent="0.25">
      <c r="B83" s="59"/>
      <c r="C83" s="60"/>
      <c r="D83" s="61"/>
    </row>
    <row r="84" spans="2:4" x14ac:dyDescent="0.25">
      <c r="B84" s="59"/>
      <c r="C84" s="60"/>
      <c r="D84" s="61"/>
    </row>
    <row r="85" spans="2:4" x14ac:dyDescent="0.25">
      <c r="B85" s="60"/>
      <c r="C85" s="60"/>
      <c r="D85" s="61"/>
    </row>
    <row r="86" spans="2:4" x14ac:dyDescent="0.25">
      <c r="B86" s="60"/>
      <c r="C86" s="60"/>
      <c r="D86" s="61"/>
    </row>
    <row r="87" spans="2:4" x14ac:dyDescent="0.25">
      <c r="B87" s="59"/>
      <c r="C87" s="60"/>
      <c r="D87" s="61"/>
    </row>
    <row r="88" spans="2:4" x14ac:dyDescent="0.25">
      <c r="B88" s="60"/>
      <c r="C88" s="60"/>
      <c r="D88" s="61"/>
    </row>
    <row r="89" spans="2:4" x14ac:dyDescent="0.25">
      <c r="B89" s="59"/>
      <c r="C89" s="60"/>
      <c r="D89" s="61"/>
    </row>
    <row r="90" spans="2:4" x14ac:dyDescent="0.25">
      <c r="B90" s="60"/>
      <c r="C90" s="60"/>
      <c r="D90" s="61"/>
    </row>
    <row r="91" spans="2:4" x14ac:dyDescent="0.25">
      <c r="B91" s="60"/>
      <c r="C91" s="60"/>
      <c r="D91" s="61"/>
    </row>
    <row r="92" spans="2:4" x14ac:dyDescent="0.25">
      <c r="B92" s="59"/>
      <c r="C92" s="60"/>
      <c r="D92" s="61"/>
    </row>
    <row r="93" spans="2:4" x14ac:dyDescent="0.25">
      <c r="B93" s="60"/>
      <c r="C93" s="60"/>
      <c r="D93" s="61"/>
    </row>
    <row r="94" spans="2:4" x14ac:dyDescent="0.25">
      <c r="B94" s="60"/>
      <c r="C94" s="60"/>
      <c r="D94" s="61"/>
    </row>
    <row r="95" spans="2:4" x14ac:dyDescent="0.25">
      <c r="B95" s="60"/>
      <c r="C95" s="60"/>
      <c r="D95" s="61"/>
    </row>
    <row r="96" spans="2:4" x14ac:dyDescent="0.25">
      <c r="B96" s="60"/>
      <c r="C96" s="60"/>
      <c r="D96" s="61"/>
    </row>
    <row r="97" spans="2:4" x14ac:dyDescent="0.25">
      <c r="B97" s="60"/>
      <c r="C97" s="60"/>
      <c r="D97" s="61"/>
    </row>
    <row r="98" spans="2:4" x14ac:dyDescent="0.25">
      <c r="B98" s="59"/>
      <c r="C98" s="60"/>
      <c r="D98" s="61"/>
    </row>
    <row r="99" spans="2:4" x14ac:dyDescent="0.25">
      <c r="B99" s="59"/>
      <c r="C99" s="60"/>
      <c r="D99" s="61"/>
    </row>
    <row r="100" spans="2:4" x14ac:dyDescent="0.25">
      <c r="B100" s="59"/>
      <c r="C100" s="60"/>
      <c r="D100" s="61"/>
    </row>
    <row r="101" spans="2:4" x14ac:dyDescent="0.25">
      <c r="B101" s="60"/>
      <c r="C101" s="60"/>
      <c r="D101" s="61"/>
    </row>
    <row r="102" spans="2:4" x14ac:dyDescent="0.25">
      <c r="B102" s="60"/>
      <c r="C102" s="60"/>
      <c r="D102" s="61"/>
    </row>
    <row r="103" spans="2:4" x14ac:dyDescent="0.25">
      <c r="B103" s="59"/>
      <c r="C103" s="60"/>
      <c r="D103" s="61"/>
    </row>
    <row r="104" spans="2:4" x14ac:dyDescent="0.25">
      <c r="B104" s="60"/>
      <c r="C104" s="60"/>
      <c r="D104" s="61"/>
    </row>
    <row r="105" spans="2:4" x14ac:dyDescent="0.25">
      <c r="B105" s="59"/>
      <c r="C105" s="60"/>
      <c r="D105" s="61"/>
    </row>
    <row r="106" spans="2:4" x14ac:dyDescent="0.25">
      <c r="B106" s="60"/>
      <c r="C106" s="60"/>
      <c r="D106" s="61"/>
    </row>
    <row r="107" spans="2:4" x14ac:dyDescent="0.25">
      <c r="B107" s="60"/>
      <c r="C107" s="60"/>
      <c r="D107" s="61"/>
    </row>
    <row r="108" spans="2:4" x14ac:dyDescent="0.25">
      <c r="B108" s="59"/>
      <c r="C108" s="60"/>
      <c r="D108" s="61"/>
    </row>
    <row r="109" spans="2:4" x14ac:dyDescent="0.25">
      <c r="B109" s="60"/>
      <c r="C109" s="60"/>
      <c r="D109" s="61"/>
    </row>
    <row r="110" spans="2:4" x14ac:dyDescent="0.25">
      <c r="B110" s="60"/>
      <c r="C110" s="60"/>
      <c r="D110" s="61"/>
    </row>
    <row r="111" spans="2:4" x14ac:dyDescent="0.25">
      <c r="B111" s="60"/>
      <c r="C111" s="60"/>
      <c r="D111" s="61"/>
    </row>
    <row r="112" spans="2:4" x14ac:dyDescent="0.25">
      <c r="B112" s="60"/>
      <c r="C112" s="60"/>
      <c r="D112" s="61"/>
    </row>
    <row r="113" spans="2:4" x14ac:dyDescent="0.25">
      <c r="B113" s="60"/>
      <c r="C113" s="60"/>
      <c r="D113" s="61"/>
    </row>
    <row r="114" spans="2:4" x14ac:dyDescent="0.25">
      <c r="B114" s="59"/>
      <c r="C114" s="60"/>
      <c r="D114" s="61"/>
    </row>
    <row r="115" spans="2:4" x14ac:dyDescent="0.25">
      <c r="B115" s="59"/>
      <c r="C115" s="60"/>
      <c r="D115" s="61"/>
    </row>
    <row r="116" spans="2:4" x14ac:dyDescent="0.25">
      <c r="B116" s="59"/>
      <c r="C116" s="60"/>
      <c r="D116" s="61"/>
    </row>
  </sheetData>
  <mergeCells count="2">
    <mergeCell ref="B2:C2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2:T63"/>
  <sheetViews>
    <sheetView showGridLines="0" tabSelected="1" zoomScaleNormal="100" workbookViewId="0">
      <selection activeCell="S15" sqref="S15"/>
    </sheetView>
  </sheetViews>
  <sheetFormatPr defaultColWidth="9.28515625" defaultRowHeight="15" x14ac:dyDescent="0.25"/>
  <cols>
    <col min="1" max="1" width="6.28515625" style="15" customWidth="1"/>
    <col min="2" max="2" width="9.7109375" style="15" bestFit="1" customWidth="1"/>
    <col min="3" max="3" width="16.42578125" style="15" customWidth="1"/>
    <col min="4" max="5" width="9.28515625" style="15"/>
    <col min="6" max="6" width="12.28515625" style="15" customWidth="1"/>
    <col min="7" max="7" width="11.42578125" style="15" customWidth="1"/>
    <col min="8" max="8" width="23.5703125" style="16" customWidth="1"/>
    <col min="9" max="9" width="12.5703125" style="15" customWidth="1"/>
    <col min="10" max="12" width="9.28515625" style="15" customWidth="1"/>
    <col min="13" max="14" width="9.28515625" style="15"/>
    <col min="15" max="15" width="9.28515625" style="15" customWidth="1"/>
    <col min="16" max="16384" width="9.28515625" style="15"/>
  </cols>
  <sheetData>
    <row r="2" spans="1:14" ht="28.5" x14ac:dyDescent="0.45">
      <c r="H2" s="63" t="s">
        <v>211</v>
      </c>
    </row>
    <row r="3" spans="1:14" ht="23.1" customHeight="1" x14ac:dyDescent="0.25">
      <c r="H3" s="56" t="s">
        <v>212</v>
      </c>
    </row>
    <row r="4" spans="1:14" ht="12" customHeight="1" x14ac:dyDescent="0.25">
      <c r="H4" s="17"/>
    </row>
    <row r="5" spans="1:14" ht="16.5" x14ac:dyDescent="0.3">
      <c r="B5" s="18"/>
      <c r="H5" s="19" t="s">
        <v>20</v>
      </c>
      <c r="I5" s="20" t="s">
        <v>1</v>
      </c>
      <c r="J5" s="20"/>
      <c r="K5" s="20"/>
      <c r="L5" s="20"/>
      <c r="M5" s="20"/>
      <c r="N5" s="20"/>
    </row>
    <row r="6" spans="1:14" ht="16.5" x14ac:dyDescent="0.3">
      <c r="B6" s="20" t="s">
        <v>21</v>
      </c>
      <c r="C6" s="20"/>
      <c r="D6" s="20"/>
      <c r="E6" s="20"/>
      <c r="F6" s="20"/>
      <c r="G6" s="20"/>
      <c r="H6" s="62" t="str">
        <f>'Calculator Info'!F3</f>
        <v>8934-1P</v>
      </c>
      <c r="I6" s="62" t="str">
        <f>'Calculator Info'!G3</f>
        <v>Corner - 1 Tier</v>
      </c>
      <c r="J6" s="20"/>
      <c r="K6" s="20"/>
      <c r="L6" s="19"/>
      <c r="M6" s="19"/>
      <c r="N6" s="20"/>
    </row>
    <row r="7" spans="1:14" ht="16.5" x14ac:dyDescent="0.3">
      <c r="B7" s="20" t="s">
        <v>22</v>
      </c>
      <c r="C7" s="20"/>
      <c r="D7" s="20"/>
      <c r="E7" s="20"/>
      <c r="F7" s="20"/>
      <c r="G7" s="20"/>
      <c r="H7" s="21"/>
      <c r="I7" s="21"/>
      <c r="J7" s="20"/>
      <c r="K7" s="20"/>
      <c r="L7" s="19"/>
      <c r="M7" s="19"/>
      <c r="N7" s="20"/>
    </row>
    <row r="8" spans="1:14" ht="16.5" x14ac:dyDescent="0.3">
      <c r="B8" s="20" t="s">
        <v>23</v>
      </c>
      <c r="C8" s="20"/>
      <c r="D8" s="20"/>
      <c r="E8" s="20"/>
      <c r="F8" s="20"/>
      <c r="G8" s="20"/>
      <c r="H8" s="21"/>
      <c r="I8" s="21"/>
      <c r="J8" s="20"/>
      <c r="K8" s="20"/>
      <c r="L8" s="19"/>
      <c r="M8" s="19"/>
      <c r="N8" s="20"/>
    </row>
    <row r="9" spans="1:14" ht="16.5" x14ac:dyDescent="0.3">
      <c r="A9" s="15" t="s">
        <v>24</v>
      </c>
      <c r="B9" s="20" t="s">
        <v>25</v>
      </c>
      <c r="C9" s="20"/>
      <c r="D9" s="20"/>
      <c r="E9" s="20"/>
      <c r="F9" s="20"/>
      <c r="G9" s="20"/>
      <c r="H9" s="21" t="s">
        <v>26</v>
      </c>
      <c r="I9" s="21"/>
      <c r="J9" s="21"/>
      <c r="K9" s="19"/>
      <c r="L9" s="19"/>
      <c r="M9" s="19"/>
      <c r="N9" s="20"/>
    </row>
    <row r="10" spans="1:14" ht="16.5" x14ac:dyDescent="0.3">
      <c r="B10" s="20"/>
      <c r="C10" s="20"/>
      <c r="D10" s="20"/>
      <c r="E10" s="20"/>
      <c r="F10" s="20"/>
      <c r="G10" s="20"/>
      <c r="H10" s="21"/>
      <c r="I10" s="21"/>
      <c r="J10" s="21"/>
      <c r="K10" s="19"/>
      <c r="L10" s="19"/>
      <c r="M10" s="19"/>
      <c r="N10" s="20"/>
    </row>
    <row r="11" spans="1:14" ht="16.5" x14ac:dyDescent="0.3">
      <c r="B11" s="22" t="s">
        <v>27</v>
      </c>
      <c r="C11" s="20"/>
      <c r="D11" s="20"/>
      <c r="E11" s="20"/>
      <c r="F11" s="20"/>
      <c r="G11" s="20"/>
      <c r="H11" s="21"/>
      <c r="I11" s="23" t="s">
        <v>28</v>
      </c>
      <c r="J11" s="23" t="s">
        <v>29</v>
      </c>
      <c r="K11" s="19"/>
      <c r="L11" s="19"/>
      <c r="M11" s="19"/>
      <c r="N11" s="20"/>
    </row>
    <row r="12" spans="1:14" ht="16.5" x14ac:dyDescent="0.3">
      <c r="B12" s="22" t="s">
        <v>30</v>
      </c>
      <c r="C12" s="20"/>
      <c r="D12" s="20"/>
      <c r="E12" s="20"/>
      <c r="F12" s="20"/>
      <c r="G12" s="20"/>
      <c r="H12" s="19" t="s">
        <v>215</v>
      </c>
      <c r="I12" s="24" t="str">
        <f>'Calculator Info'!E22</f>
        <v>G2</v>
      </c>
      <c r="J12" s="24">
        <f>IF(I12="-",I12,'Calculator Info'!F22)</f>
        <v>1.75</v>
      </c>
      <c r="K12" s="19"/>
      <c r="L12" s="19"/>
      <c r="M12" s="19"/>
      <c r="N12" s="20"/>
    </row>
    <row r="13" spans="1:14" ht="16.5" x14ac:dyDescent="0.3">
      <c r="B13" s="22" t="s">
        <v>31</v>
      </c>
      <c r="C13" s="20"/>
      <c r="D13" s="20"/>
      <c r="E13" s="20"/>
      <c r="F13" s="20"/>
      <c r="G13" s="20"/>
      <c r="H13" s="19"/>
      <c r="I13" s="24"/>
      <c r="J13" s="24"/>
      <c r="K13" s="19"/>
      <c r="L13" s="19"/>
      <c r="M13" s="19"/>
      <c r="N13" s="20"/>
    </row>
    <row r="14" spans="1:14" ht="16.5" x14ac:dyDescent="0.3">
      <c r="B14" s="20"/>
      <c r="C14" s="20"/>
      <c r="D14" s="20"/>
      <c r="E14" s="20"/>
      <c r="F14" s="20"/>
      <c r="G14" s="20"/>
      <c r="H14" s="19" t="s">
        <v>216</v>
      </c>
      <c r="I14" s="24" t="str">
        <f>'Calculator Info'!E23</f>
        <v>G2</v>
      </c>
      <c r="J14" s="24">
        <f>IF(I14="-",I14,'Calculator Info'!F23)</f>
        <v>1.5</v>
      </c>
      <c r="K14" s="19"/>
      <c r="L14" s="19"/>
      <c r="M14" s="19"/>
      <c r="N14" s="20"/>
    </row>
    <row r="15" spans="1:14" ht="16.5" x14ac:dyDescent="0.3">
      <c r="B15" s="43"/>
      <c r="C15" s="44"/>
      <c r="D15" s="45"/>
      <c r="E15" s="45"/>
      <c r="F15" s="46"/>
      <c r="G15" s="20"/>
      <c r="H15" s="19"/>
      <c r="I15" s="24"/>
      <c r="J15" s="24"/>
      <c r="K15" s="19"/>
      <c r="L15" s="19"/>
      <c r="M15" s="19"/>
      <c r="N15" s="20"/>
    </row>
    <row r="16" spans="1:14" ht="16.5" x14ac:dyDescent="0.3">
      <c r="B16" s="53" t="s">
        <v>20</v>
      </c>
      <c r="C16" s="47"/>
      <c r="D16" s="47"/>
      <c r="E16" s="47"/>
      <c r="F16" s="48"/>
      <c r="G16" s="20"/>
      <c r="H16" s="19" t="s">
        <v>217</v>
      </c>
      <c r="I16" s="24" t="str">
        <f>'Calculator Info'!E24</f>
        <v>G2</v>
      </c>
      <c r="J16" s="24">
        <f>IF(I16="-",I16,'Calculator Info'!F24)</f>
        <v>1.75</v>
      </c>
      <c r="K16" s="19"/>
      <c r="L16" s="19"/>
      <c r="M16" s="19"/>
      <c r="N16" s="20"/>
    </row>
    <row r="17" spans="2:14" ht="16.5" x14ac:dyDescent="0.3">
      <c r="B17" s="49"/>
      <c r="C17" s="50"/>
      <c r="D17" s="50"/>
      <c r="E17" s="50"/>
      <c r="F17" s="51"/>
      <c r="G17" s="20"/>
      <c r="H17" s="19"/>
      <c r="I17" s="24"/>
      <c r="J17" s="24"/>
      <c r="K17" s="19"/>
      <c r="L17" s="19"/>
      <c r="M17" s="19"/>
      <c r="N17" s="20"/>
    </row>
    <row r="18" spans="2:14" ht="16.5" x14ac:dyDescent="0.3">
      <c r="B18" s="20"/>
      <c r="C18" s="20"/>
      <c r="D18" s="20"/>
      <c r="E18" s="20"/>
      <c r="F18" s="20"/>
      <c r="G18" s="20"/>
      <c r="H18" s="24"/>
      <c r="I18" s="20"/>
      <c r="J18" s="20"/>
      <c r="K18" s="19"/>
      <c r="L18" s="19"/>
      <c r="M18" s="19"/>
      <c r="N18" s="20"/>
    </row>
    <row r="19" spans="2:14" ht="16.5" x14ac:dyDescent="0.3">
      <c r="B19" s="43"/>
      <c r="C19" s="45"/>
      <c r="D19" s="45"/>
      <c r="E19" s="45"/>
      <c r="F19" s="46"/>
      <c r="G19" s="20"/>
      <c r="H19" s="21" t="s">
        <v>33</v>
      </c>
      <c r="I19" s="20"/>
      <c r="J19" s="20"/>
      <c r="K19" s="19"/>
      <c r="L19" s="19"/>
      <c r="M19" s="19"/>
      <c r="N19" s="20"/>
    </row>
    <row r="20" spans="2:14" ht="16.5" x14ac:dyDescent="0.3">
      <c r="B20" s="57" t="s">
        <v>32</v>
      </c>
      <c r="C20" s="47"/>
      <c r="D20" s="47"/>
      <c r="E20" s="47"/>
      <c r="F20" s="48"/>
      <c r="G20" s="20"/>
      <c r="H20" s="24"/>
      <c r="I20" s="20"/>
      <c r="J20" s="20"/>
      <c r="K20" s="19"/>
      <c r="L20" s="19"/>
      <c r="M20" s="19"/>
      <c r="N20" s="20"/>
    </row>
    <row r="21" spans="2:14" ht="16.5" x14ac:dyDescent="0.3">
      <c r="B21" s="54"/>
      <c r="C21" s="47"/>
      <c r="D21" s="47"/>
      <c r="E21" s="47"/>
      <c r="F21" s="48"/>
      <c r="G21" s="20"/>
      <c r="H21" s="19"/>
      <c r="I21" s="19"/>
      <c r="J21" s="25"/>
      <c r="K21" s="19"/>
      <c r="L21" s="19"/>
      <c r="M21" s="19"/>
      <c r="N21" s="20"/>
    </row>
    <row r="22" spans="2:14" ht="16.5" x14ac:dyDescent="0.3">
      <c r="B22" s="55" t="s">
        <v>208</v>
      </c>
      <c r="C22" s="52"/>
      <c r="D22" s="47"/>
      <c r="E22" s="47"/>
      <c r="F22" s="48"/>
      <c r="G22" s="20"/>
      <c r="H22" s="19"/>
      <c r="I22" s="19"/>
      <c r="J22" s="25"/>
      <c r="K22" s="19"/>
      <c r="L22" s="24"/>
      <c r="M22" s="20"/>
      <c r="N22" s="20"/>
    </row>
    <row r="23" spans="2:14" ht="16.5" x14ac:dyDescent="0.3">
      <c r="B23" s="55"/>
      <c r="C23" s="52"/>
      <c r="D23" s="47"/>
      <c r="E23" s="47"/>
      <c r="F23" s="48"/>
      <c r="G23" s="20"/>
      <c r="H23" s="20" t="s">
        <v>34</v>
      </c>
      <c r="I23" s="26">
        <f>'Calculator Info'!G25</f>
        <v>3178</v>
      </c>
      <c r="J23" s="25"/>
      <c r="K23" s="19"/>
      <c r="L23" s="24"/>
      <c r="M23" s="20"/>
      <c r="N23" s="20"/>
    </row>
    <row r="24" spans="2:14" ht="16.5" x14ac:dyDescent="0.3">
      <c r="B24" s="55"/>
      <c r="C24" s="52"/>
      <c r="D24" s="47"/>
      <c r="E24" s="47"/>
      <c r="F24" s="48"/>
      <c r="G24" s="20"/>
      <c r="H24" s="20" t="s">
        <v>35</v>
      </c>
      <c r="I24" s="26">
        <f>'Calculator Info'!E27</f>
        <v>0</v>
      </c>
      <c r="J24" s="25"/>
      <c r="K24" s="19"/>
      <c r="L24" s="24"/>
      <c r="M24" s="20"/>
      <c r="N24" s="20"/>
    </row>
    <row r="25" spans="2:14" ht="16.5" x14ac:dyDescent="0.3">
      <c r="B25" s="55" t="s">
        <v>209</v>
      </c>
      <c r="C25" s="52"/>
      <c r="D25" s="47"/>
      <c r="E25" s="47"/>
      <c r="F25" s="48"/>
      <c r="G25" s="20"/>
      <c r="J25" s="25"/>
      <c r="K25" s="24"/>
      <c r="L25" s="24"/>
      <c r="M25" s="20"/>
      <c r="N25" s="20"/>
    </row>
    <row r="26" spans="2:14" ht="16.5" x14ac:dyDescent="0.3">
      <c r="B26" s="55"/>
      <c r="C26" s="52"/>
      <c r="D26" s="47"/>
      <c r="E26" s="47"/>
      <c r="F26" s="48"/>
      <c r="G26" s="20"/>
      <c r="H26" s="27" t="s">
        <v>36</v>
      </c>
      <c r="I26" s="28">
        <f>SUM(I23:I24)</f>
        <v>3178</v>
      </c>
      <c r="J26" s="25"/>
      <c r="K26" s="24"/>
      <c r="M26" s="20"/>
      <c r="N26" s="20"/>
    </row>
    <row r="27" spans="2:14" ht="16.5" x14ac:dyDescent="0.3">
      <c r="B27" s="55"/>
      <c r="C27" s="52"/>
      <c r="D27" s="47"/>
      <c r="E27" s="47"/>
      <c r="F27" s="48"/>
      <c r="G27" s="20"/>
      <c r="H27" s="24"/>
      <c r="I27" s="20"/>
      <c r="J27" s="20"/>
      <c r="K27" s="24"/>
      <c r="M27" s="19"/>
      <c r="N27" s="20"/>
    </row>
    <row r="28" spans="2:14" ht="16.5" x14ac:dyDescent="0.3">
      <c r="B28" s="55" t="s">
        <v>210</v>
      </c>
      <c r="C28" s="52"/>
      <c r="D28" s="47"/>
      <c r="E28" s="47"/>
      <c r="F28" s="48"/>
      <c r="G28" s="20"/>
      <c r="H28" s="19"/>
      <c r="I28" s="19"/>
      <c r="J28" s="19"/>
      <c r="K28" s="24"/>
      <c r="L28" s="19"/>
      <c r="M28" s="19"/>
      <c r="N28" s="20"/>
    </row>
    <row r="29" spans="2:14" ht="16.5" x14ac:dyDescent="0.3">
      <c r="B29" s="55"/>
      <c r="C29" s="52"/>
      <c r="D29" s="47"/>
      <c r="E29" s="47"/>
      <c r="F29" s="48"/>
      <c r="G29" s="20"/>
      <c r="H29" s="22" t="s">
        <v>37</v>
      </c>
      <c r="I29" s="20"/>
      <c r="J29" s="20"/>
      <c r="K29" s="24"/>
      <c r="L29" s="19"/>
      <c r="M29" s="19"/>
      <c r="N29" s="20"/>
    </row>
    <row r="30" spans="2:14" ht="16.5" x14ac:dyDescent="0.3">
      <c r="B30" s="20"/>
      <c r="C30" s="20"/>
      <c r="D30" s="20"/>
      <c r="E30" s="20"/>
      <c r="F30" s="20"/>
      <c r="G30" s="20"/>
      <c r="H30" s="20" t="s">
        <v>38</v>
      </c>
      <c r="I30" s="20"/>
      <c r="J30" s="20"/>
      <c r="K30" s="19"/>
      <c r="L30" s="20"/>
      <c r="M30" s="20"/>
      <c r="N30" s="20"/>
    </row>
    <row r="31" spans="2:14" ht="16.5" x14ac:dyDescent="0.3">
      <c r="F31" s="29"/>
      <c r="G31" s="20"/>
      <c r="H31" s="30" t="str">
        <f>"For two fabric combinations, $"&amp;'Fabric Upcharge'!F4&amp;" List per unit is applied."</f>
        <v>For two fabric combinations, $195 List per unit is applied.</v>
      </c>
      <c r="I31" s="20"/>
      <c r="J31" s="20"/>
      <c r="K31" s="19"/>
      <c r="L31" s="20"/>
      <c r="M31" s="20"/>
      <c r="N31" s="20"/>
    </row>
    <row r="32" spans="2:14" ht="16.5" x14ac:dyDescent="0.3">
      <c r="G32" s="20"/>
      <c r="H32" s="30" t="str">
        <f>"For three fabric combinations, $"&amp;'Fabric Upcharge'!F5&amp;" List per unit is applied."</f>
        <v>For three fabric combinations, $250 List per unit is applied.</v>
      </c>
      <c r="I32" s="29"/>
      <c r="J32" s="29"/>
      <c r="K32" s="19"/>
      <c r="L32" s="20"/>
      <c r="M32" s="20"/>
      <c r="N32" s="20"/>
    </row>
    <row r="33" spans="1:20" ht="16.5" x14ac:dyDescent="0.3">
      <c r="B33" s="29"/>
      <c r="C33" s="29"/>
      <c r="D33" s="29"/>
      <c r="E33" s="29"/>
      <c r="F33" s="29"/>
      <c r="G33" s="20"/>
      <c r="H33" s="30"/>
      <c r="I33" s="29"/>
      <c r="J33" s="29"/>
      <c r="K33" s="20"/>
      <c r="L33" s="20"/>
      <c r="M33" s="20"/>
      <c r="N33" s="20"/>
      <c r="O33" s="29"/>
    </row>
    <row r="34" spans="1:20" s="29" customFormat="1" ht="16.5" x14ac:dyDescent="0.3">
      <c r="A34" s="15"/>
      <c r="G34" s="20"/>
      <c r="H34" s="20" t="s">
        <v>39</v>
      </c>
      <c r="T34" s="17"/>
    </row>
    <row r="35" spans="1:20" s="29" customFormat="1" ht="16.5" x14ac:dyDescent="0.3">
      <c r="A35" s="15"/>
      <c r="G35" s="20"/>
      <c r="H35" s="20" t="s">
        <v>40</v>
      </c>
    </row>
    <row r="36" spans="1:20" s="29" customFormat="1" ht="16.5" x14ac:dyDescent="0.3">
      <c r="A36" s="15"/>
      <c r="G36" s="20"/>
    </row>
    <row r="37" spans="1:20" s="29" customFormat="1" x14ac:dyDescent="0.25">
      <c r="A37" s="15"/>
    </row>
    <row r="38" spans="1:20" s="29" customFormat="1" x14ac:dyDescent="0.25">
      <c r="A38" s="15"/>
      <c r="H38"/>
      <c r="I38"/>
      <c r="J38"/>
    </row>
    <row r="39" spans="1:20" s="29" customFormat="1" x14ac:dyDescent="0.25">
      <c r="H39"/>
      <c r="I39"/>
      <c r="J39"/>
    </row>
    <row r="40" spans="1:20" s="29" customFormat="1" x14ac:dyDescent="0.25">
      <c r="H40"/>
      <c r="I40"/>
      <c r="J40"/>
    </row>
    <row r="41" spans="1:20" s="29" customFormat="1" x14ac:dyDescent="0.25">
      <c r="H41"/>
      <c r="I41"/>
      <c r="J41"/>
    </row>
    <row r="42" spans="1:20" s="29" customFormat="1" x14ac:dyDescent="0.25">
      <c r="H42"/>
      <c r="I42"/>
      <c r="J42"/>
    </row>
    <row r="43" spans="1:20" s="29" customFormat="1" x14ac:dyDescent="0.25">
      <c r="G43"/>
      <c r="H43"/>
      <c r="I43"/>
      <c r="J43"/>
      <c r="K43"/>
    </row>
    <row r="44" spans="1:20" s="29" customFormat="1" x14ac:dyDescent="0.25">
      <c r="G44"/>
      <c r="H44" s="31"/>
      <c r="K44"/>
    </row>
    <row r="45" spans="1:20" s="29" customFormat="1" x14ac:dyDescent="0.25">
      <c r="G45"/>
      <c r="H45" s="31"/>
      <c r="K45"/>
    </row>
    <row r="46" spans="1:20" s="29" customFormat="1" x14ac:dyDescent="0.25">
      <c r="G46"/>
      <c r="H46" s="31"/>
      <c r="K46"/>
    </row>
    <row r="47" spans="1:20" s="29" customFormat="1" x14ac:dyDescent="0.25">
      <c r="G47"/>
      <c r="H47" s="31"/>
      <c r="K47"/>
    </row>
    <row r="48" spans="1:20" s="29" customFormat="1" x14ac:dyDescent="0.25">
      <c r="G48"/>
      <c r="H48" s="31"/>
      <c r="K48"/>
    </row>
    <row r="49" spans="1:15" s="29" customFormat="1" x14ac:dyDescent="0.25">
      <c r="H49" s="31"/>
    </row>
    <row r="50" spans="1:15" s="29" customFormat="1" x14ac:dyDescent="0.25">
      <c r="H50" s="31"/>
    </row>
    <row r="51" spans="1:15" s="29" customFormat="1" x14ac:dyDescent="0.25">
      <c r="H51" s="31"/>
    </row>
    <row r="52" spans="1:15" s="29" customFormat="1" x14ac:dyDescent="0.25">
      <c r="H52" s="31"/>
    </row>
    <row r="53" spans="1:15" s="29" customFormat="1" x14ac:dyDescent="0.25">
      <c r="H53" s="31"/>
    </row>
    <row r="54" spans="1:15" s="29" customFormat="1" x14ac:dyDescent="0.25">
      <c r="H54" s="16"/>
      <c r="I54" s="15"/>
      <c r="J54" s="15"/>
      <c r="L54" s="15"/>
      <c r="M54" s="15"/>
      <c r="N54" s="15"/>
      <c r="O54" s="15"/>
    </row>
    <row r="55" spans="1:15" s="29" customFormat="1" x14ac:dyDescent="0.25">
      <c r="B55" s="15"/>
      <c r="C55" s="15"/>
      <c r="D55" s="15"/>
      <c r="E55" s="15"/>
      <c r="F55" s="15"/>
      <c r="H55" s="16"/>
      <c r="I55" s="15"/>
      <c r="J55" s="15"/>
      <c r="L55" s="15"/>
      <c r="M55" s="15"/>
      <c r="N55" s="15"/>
      <c r="O55" s="15"/>
    </row>
    <row r="56" spans="1:15" s="29" customFormat="1" x14ac:dyDescent="0.25">
      <c r="B56" s="15"/>
      <c r="C56" s="15"/>
      <c r="D56" s="15"/>
      <c r="E56" s="15"/>
      <c r="F56" s="15"/>
      <c r="H56" s="16"/>
      <c r="I56" s="15"/>
      <c r="J56" s="15"/>
      <c r="L56" s="15"/>
      <c r="M56" s="15"/>
      <c r="N56" s="15"/>
      <c r="O56" s="15"/>
    </row>
    <row r="57" spans="1:15" x14ac:dyDescent="0.25">
      <c r="A57" s="29"/>
      <c r="G57" s="29"/>
    </row>
    <row r="58" spans="1:15" x14ac:dyDescent="0.25">
      <c r="A58" s="29"/>
      <c r="G58" s="29"/>
    </row>
    <row r="59" spans="1:15" x14ac:dyDescent="0.25">
      <c r="A59" s="29"/>
      <c r="G59" s="29"/>
    </row>
    <row r="60" spans="1:15" x14ac:dyDescent="0.25">
      <c r="A60" s="29"/>
    </row>
    <row r="61" spans="1:15" x14ac:dyDescent="0.25">
      <c r="A61" s="29"/>
    </row>
    <row r="62" spans="1:15" x14ac:dyDescent="0.25">
      <c r="A62" s="29"/>
    </row>
    <row r="63" spans="1:15" x14ac:dyDescent="0.25">
      <c r="A63" s="29"/>
    </row>
  </sheetData>
  <conditionalFormatting sqref="H41">
    <cfRule type="containsText" dxfId="14" priority="1" operator="containsText" text="5">
      <formula>NOT(ISERROR(SEARCH("5",H41)))</formula>
    </cfRule>
  </conditionalFormatting>
  <printOptions horizontalCentered="1"/>
  <pageMargins left="0.5" right="0.5" top="0.5" bottom="0.75" header="0.3" footer="0.3"/>
  <pageSetup scale="95" orientation="portrait" r:id="rId1"/>
  <ignoredErrors>
    <ignoredError sqref="I13:J13 I23:I24 I25:I26 H31:H32 H6:I6 I15:J15 I14 I17:J17 I1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457200</xdr:colOff>
                    <xdr:row>27</xdr:row>
                    <xdr:rowOff>0</xdr:rowOff>
                  </from>
                  <to>
                    <xdr:col>5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3</xdr:col>
                    <xdr:colOff>457200</xdr:colOff>
                    <xdr:row>24</xdr:row>
                    <xdr:rowOff>0</xdr:rowOff>
                  </from>
                  <to>
                    <xdr:col>5</xdr:col>
                    <xdr:colOff>609600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3</xdr:col>
                    <xdr:colOff>457200</xdr:colOff>
                    <xdr:row>21</xdr:row>
                    <xdr:rowOff>0</xdr:rowOff>
                  </from>
                  <to>
                    <xdr:col>5</xdr:col>
                    <xdr:colOff>609600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autoLine="0" autoPict="0">
                <anchor moveWithCells="1">
                  <from>
                    <xdr:col>3</xdr:col>
                    <xdr:colOff>457200</xdr:colOff>
                    <xdr:row>15</xdr:row>
                    <xdr:rowOff>0</xdr:rowOff>
                  </from>
                  <to>
                    <xdr:col>5</xdr:col>
                    <xdr:colOff>609600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Option Button 8">
              <controlPr defaultSize="0" autoFill="0" autoLine="0" autoPict="0">
                <anchor>
                  <from>
                    <xdr:col>7</xdr:col>
                    <xdr:colOff>0</xdr:colOff>
                    <xdr:row>19</xdr:row>
                    <xdr:rowOff>171450</xdr:rowOff>
                  </from>
                  <to>
                    <xdr:col>7</xdr:col>
                    <xdr:colOff>657225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Option Button 9">
              <controlPr defaultSize="0" autoFill="0" autoLine="0" autoPict="0">
                <anchor moveWithCells="1">
                  <from>
                    <xdr:col>7</xdr:col>
                    <xdr:colOff>600075</xdr:colOff>
                    <xdr:row>19</xdr:row>
                    <xdr:rowOff>171450</xdr:rowOff>
                  </from>
                  <to>
                    <xdr:col>7</xdr:col>
                    <xdr:colOff>1228725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Option Button 10">
              <controlPr defaultSize="0" autoFill="0" autoLine="0" autoPict="0">
                <anchor moveWithCells="1">
                  <from>
                    <xdr:col>7</xdr:col>
                    <xdr:colOff>1171575</xdr:colOff>
                    <xdr:row>19</xdr:row>
                    <xdr:rowOff>171450</xdr:rowOff>
                  </from>
                  <to>
                    <xdr:col>8</xdr:col>
                    <xdr:colOff>276225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3:J207"/>
  <sheetViews>
    <sheetView workbookViewId="0">
      <selection activeCell="E24" sqref="E24"/>
    </sheetView>
  </sheetViews>
  <sheetFormatPr defaultRowHeight="15" x14ac:dyDescent="0.25"/>
  <cols>
    <col min="3" max="8" width="27" style="2" customWidth="1"/>
    <col min="9" max="9" width="11.28515625" customWidth="1"/>
  </cols>
  <sheetData>
    <row r="3" spans="3:10" x14ac:dyDescent="0.25">
      <c r="C3" s="6" t="s">
        <v>42</v>
      </c>
      <c r="D3" s="5">
        <v>42</v>
      </c>
      <c r="E3" s="6" t="s">
        <v>41</v>
      </c>
      <c r="F3" s="11" t="str">
        <f>INDEX(CO_OPINFO[Model],'Calculator Info'!D3)</f>
        <v>8934-1P</v>
      </c>
      <c r="G3" s="67" t="str">
        <f>INDEX(CO_OPINFO[Description],'Calculator Info'!D3)</f>
        <v>Corner - 1 Tier</v>
      </c>
      <c r="H3" s="67"/>
      <c r="I3" s="67"/>
    </row>
    <row r="5" spans="3:10" ht="15.75" thickBot="1" x14ac:dyDescent="0.3">
      <c r="C5" s="36" t="s">
        <v>100</v>
      </c>
    </row>
    <row r="6" spans="3:10" ht="16.5" thickTop="1" thickBot="1" x14ac:dyDescent="0.3">
      <c r="C6" s="8" t="s">
        <v>206</v>
      </c>
      <c r="D6" s="8" t="s">
        <v>207</v>
      </c>
      <c r="E6" s="8" t="s">
        <v>0</v>
      </c>
      <c r="F6" s="7" t="s">
        <v>101</v>
      </c>
      <c r="G6"/>
      <c r="I6" s="41"/>
      <c r="J6" t="s">
        <v>102</v>
      </c>
    </row>
    <row r="7" spans="3:10" ht="16.5" thickTop="1" thickBot="1" x14ac:dyDescent="0.3">
      <c r="C7" s="9" t="str">
        <f>IF(VLOOKUP($F$3,'Co-Op Info'!$B:$J,5,FALSE)=0,"",$F$7)</f>
        <v>COM</v>
      </c>
      <c r="D7" s="9" t="str">
        <f>IF(VLOOKUP($F$3,'Co-Op Info'!$B:$J,6,FALSE)=0,"",$F$7)</f>
        <v>COM</v>
      </c>
      <c r="E7" s="9" t="str">
        <f>IF(VLOOKUP($F$3,'Co-Op Info'!$B:$J,7,FALSE)=0,"",$F$7)</f>
        <v>COM</v>
      </c>
      <c r="F7" s="7" t="s">
        <v>4</v>
      </c>
      <c r="G7"/>
      <c r="I7" s="42"/>
      <c r="J7" t="s">
        <v>103</v>
      </c>
    </row>
    <row r="8" spans="3:10" ht="16.5" thickTop="1" thickBot="1" x14ac:dyDescent="0.3">
      <c r="C8" s="9" t="str">
        <f>IF(VLOOKUP($F$3,'Co-Op Info'!$B:$J,5,FALSE)=0,"",$F$8)</f>
        <v>GA</v>
      </c>
      <c r="D8" s="9" t="str">
        <f>IF(VLOOKUP($F$3,'Co-Op Info'!$B:$J,6,FALSE)=0,"",$F$8)</f>
        <v>GA</v>
      </c>
      <c r="E8" s="9" t="str">
        <f>IF(VLOOKUP($F$3,'Co-Op Info'!$B:$J,7,FALSE)=0,"",$F$8)</f>
        <v>GA</v>
      </c>
      <c r="F8" s="7" t="s">
        <v>5</v>
      </c>
      <c r="G8"/>
      <c r="H8"/>
    </row>
    <row r="9" spans="3:10" ht="16.5" thickTop="1" thickBot="1" x14ac:dyDescent="0.3">
      <c r="C9" s="9" t="str">
        <f>IF(VLOOKUP($F$3,'Co-Op Info'!$B:$J,5,FALSE)=0,"",$F$9)</f>
        <v>G1</v>
      </c>
      <c r="D9" s="9" t="str">
        <f>IF(VLOOKUP($F$3,'Co-Op Info'!$B:$J,6,FALSE)=0,"",$F$9)</f>
        <v>G1</v>
      </c>
      <c r="E9" s="9" t="str">
        <f>IF(VLOOKUP($F$3,'Co-Op Info'!$B:$J,7,FALSE)=0,"",$F$9)</f>
        <v>G1</v>
      </c>
      <c r="F9" s="7" t="s">
        <v>6</v>
      </c>
      <c r="G9"/>
      <c r="H9"/>
    </row>
    <row r="10" spans="3:10" ht="16.5" thickTop="1" thickBot="1" x14ac:dyDescent="0.3">
      <c r="C10" s="9" t="str">
        <f>IF(VLOOKUP($F$3,'Co-Op Info'!$B:$J,5,FALSE)=0,"",$F$10)</f>
        <v>G2</v>
      </c>
      <c r="D10" s="9" t="str">
        <f>IF(VLOOKUP($F$3,'Co-Op Info'!$B:$J,6,FALSE)=0,"",$F$10)</f>
        <v>G2</v>
      </c>
      <c r="E10" s="9" t="str">
        <f>IF(VLOOKUP($F$3,'Co-Op Info'!$B:$J,7,FALSE)=0,"",$F$10)</f>
        <v>G2</v>
      </c>
      <c r="F10" s="7" t="s">
        <v>7</v>
      </c>
      <c r="G10"/>
      <c r="H10"/>
    </row>
    <row r="11" spans="3:10" ht="16.5" thickTop="1" thickBot="1" x14ac:dyDescent="0.3">
      <c r="C11" s="9" t="str">
        <f>IF(VLOOKUP($F$3,'Co-Op Info'!$B:$J,5,FALSE)=0,"",$F$11)</f>
        <v>G3</v>
      </c>
      <c r="D11" s="9" t="str">
        <f>IF(VLOOKUP($F$3,'Co-Op Info'!$B:$J,6,FALSE)=0,"",$F$11)</f>
        <v>G3</v>
      </c>
      <c r="E11" s="9" t="str">
        <f>IF(VLOOKUP($F$3,'Co-Op Info'!$B:$J,7,FALSE)=0,"",$F$11)</f>
        <v>G3</v>
      </c>
      <c r="F11" s="7" t="s">
        <v>8</v>
      </c>
      <c r="G11"/>
      <c r="H11"/>
    </row>
    <row r="12" spans="3:10" ht="16.5" thickTop="1" thickBot="1" x14ac:dyDescent="0.3">
      <c r="C12" s="9" t="str">
        <f>IF(VLOOKUP($F$3,'Co-Op Info'!$B:$J,5,FALSE)=0,"",$F$12)</f>
        <v>G4</v>
      </c>
      <c r="D12" s="9" t="str">
        <f>IF(VLOOKUP($F$3,'Co-Op Info'!$B:$J,6,FALSE)=0,"",$F$12)</f>
        <v>G4</v>
      </c>
      <c r="E12" s="9" t="str">
        <f>IF(VLOOKUP($F$3,'Co-Op Info'!$B:$J,7,FALSE)=0,"",$F$12)</f>
        <v>G4</v>
      </c>
      <c r="F12" s="7" t="s">
        <v>9</v>
      </c>
      <c r="G12"/>
      <c r="H12"/>
    </row>
    <row r="13" spans="3:10" ht="16.5" thickTop="1" thickBot="1" x14ac:dyDescent="0.3">
      <c r="C13" s="9" t="str">
        <f>IF(VLOOKUP($F$3,'Co-Op Info'!$B:$J,5,FALSE)=0,"",$F$13)</f>
        <v>G5</v>
      </c>
      <c r="D13" s="9" t="str">
        <f>IF(VLOOKUP($F$3,'Co-Op Info'!$B:$J,6,FALSE)=0,"",$F$13)</f>
        <v>G5</v>
      </c>
      <c r="E13" s="9" t="str">
        <f>IF(VLOOKUP($F$3,'Co-Op Info'!$B:$J,7,FALSE)=0,"",$F$13)</f>
        <v>G5</v>
      </c>
      <c r="F13" s="7" t="s">
        <v>10</v>
      </c>
      <c r="G13"/>
      <c r="H13"/>
    </row>
    <row r="14" spans="3:10" ht="16.5" thickTop="1" thickBot="1" x14ac:dyDescent="0.3">
      <c r="C14" s="9" t="str">
        <f>IF(VLOOKUP($F$3,'Co-Op Info'!$B:$J,5,FALSE)=0,"",$F$14)</f>
        <v>G6</v>
      </c>
      <c r="D14" s="9" t="str">
        <f>IF(VLOOKUP($F$3,'Co-Op Info'!$B:$J,6,FALSE)=0,"",$F$14)</f>
        <v>G6</v>
      </c>
      <c r="E14" s="9" t="str">
        <f>IF(VLOOKUP($F$3,'Co-Op Info'!$B:$J,7,FALSE)=0,"",$F$14)</f>
        <v>G6</v>
      </c>
      <c r="F14" s="7" t="s">
        <v>11</v>
      </c>
      <c r="G14"/>
      <c r="H14"/>
    </row>
    <row r="15" spans="3:10" ht="16.5" thickTop="1" thickBot="1" x14ac:dyDescent="0.3">
      <c r="C15" s="9" t="str">
        <f>IF(VLOOKUP($F$3,'Co-Op Info'!$B:$J,5,FALSE)=0,"",$F$15)</f>
        <v>G7</v>
      </c>
      <c r="D15" s="9" t="str">
        <f>IF(VLOOKUP($F$3,'Co-Op Info'!$B:$J,6,FALSE)=0,"",$F$15)</f>
        <v>G7</v>
      </c>
      <c r="E15" s="9" t="str">
        <f>IF(VLOOKUP($F$3,'Co-Op Info'!$B:$J,7,FALSE)=0,"",$F$15)</f>
        <v>G7</v>
      </c>
      <c r="F15" s="7" t="s">
        <v>12</v>
      </c>
      <c r="G15"/>
      <c r="H15"/>
    </row>
    <row r="16" spans="3:10" ht="16.5" thickTop="1" thickBot="1" x14ac:dyDescent="0.3">
      <c r="C16" s="9" t="str">
        <f>IF(VLOOKUP($F$3,'Co-Op Info'!$B:$J,5,FALSE)=0,"",$F$16)</f>
        <v>G8</v>
      </c>
      <c r="D16" s="9" t="str">
        <f>IF(VLOOKUP($F$3,'Co-Op Info'!$B:$J,6,FALSE)=0,"",$F$16)</f>
        <v>G8</v>
      </c>
      <c r="E16" s="9" t="str">
        <f>IF(VLOOKUP($F$3,'Co-Op Info'!$B:$J,7,FALSE)=0,"",$F$16)</f>
        <v>G8</v>
      </c>
      <c r="F16" s="7" t="s">
        <v>13</v>
      </c>
      <c r="G16"/>
      <c r="H16"/>
    </row>
    <row r="17" spans="3:9" ht="16.5" thickTop="1" thickBot="1" x14ac:dyDescent="0.3">
      <c r="C17" s="9" t="str">
        <f>IF(VLOOKUP($F$3,'Co-Op Info'!$B:$J,5,FALSE)=0,"-",$F$17)</f>
        <v>G8+</v>
      </c>
      <c r="D17" s="9" t="str">
        <f>IF(VLOOKUP($F$3,'Co-Op Info'!$B:$J,6,FALSE)=0,"-",$F$17)</f>
        <v>G8+</v>
      </c>
      <c r="E17" s="9" t="str">
        <f>IF(VLOOKUP($F$3,'Co-Op Info'!$B:$J,7,FALSE)=0,"-",$F$17)</f>
        <v>G8+</v>
      </c>
      <c r="F17" s="7" t="s">
        <v>14</v>
      </c>
      <c r="G17"/>
      <c r="H17"/>
    </row>
    <row r="18" spans="3:9" ht="15.75" thickTop="1" x14ac:dyDescent="0.25"/>
    <row r="21" spans="3:9" ht="15.75" thickBot="1" x14ac:dyDescent="0.3">
      <c r="C21" s="36" t="s">
        <v>99</v>
      </c>
      <c r="F21" s="40" t="s">
        <v>98</v>
      </c>
      <c r="G21" s="38">
        <f>INDEX(CO_OPINFO[COM],'Calculator Info'!D3)</f>
        <v>2652</v>
      </c>
    </row>
    <row r="22" spans="3:9" ht="16.5" thickTop="1" thickBot="1" x14ac:dyDescent="0.3">
      <c r="C22" s="8" t="s">
        <v>207</v>
      </c>
      <c r="D22" s="34">
        <v>4</v>
      </c>
      <c r="E22" s="9" t="str">
        <f>IF(INDEX(C7:C17,D22)="","-",INDEX(C7:C17,D22))</f>
        <v>G2</v>
      </c>
      <c r="F22" s="10">
        <f>VLOOKUP($F$3,'Co-Op Info'!$B:$J,5,FALSE)</f>
        <v>1.75</v>
      </c>
      <c r="G22" s="35">
        <f>_xlfn.IFNA(ROUNDUP(F22*VLOOKUP(E22,FABRIC[#All],2,FALSE),0),)</f>
        <v>184</v>
      </c>
      <c r="I22" s="33"/>
    </row>
    <row r="23" spans="3:9" ht="16.5" thickTop="1" thickBot="1" x14ac:dyDescent="0.3">
      <c r="C23" s="8" t="s">
        <v>0</v>
      </c>
      <c r="D23" s="34">
        <v>4</v>
      </c>
      <c r="E23" s="9" t="str">
        <f>IF(INDEX(D7:D17,D22)="","-",INDEX(D7:D17,D23))</f>
        <v>G2</v>
      </c>
      <c r="F23" s="10">
        <f>VLOOKUP($F$3,'Co-Op Info'!$B:$J,6,FALSE)</f>
        <v>1.5</v>
      </c>
      <c r="G23" s="35">
        <f>_xlfn.IFNA(ROUNDUP(F23*VLOOKUP(E23,FABRIC[#All],2,FALSE),0),)</f>
        <v>158</v>
      </c>
      <c r="I23" s="33"/>
    </row>
    <row r="24" spans="3:9" ht="15.75" thickTop="1" x14ac:dyDescent="0.25">
      <c r="C24" s="8" t="s">
        <v>206</v>
      </c>
      <c r="D24" s="34">
        <v>4</v>
      </c>
      <c r="E24" s="9" t="str">
        <f>IF(INDEX(E7:E17,D22)="","-",INDEX(E7:E17,D24))</f>
        <v>G2</v>
      </c>
      <c r="F24" s="10">
        <f>VLOOKUP($F$3,'Co-Op Info'!$B:$J,7,FALSE)</f>
        <v>1.75</v>
      </c>
      <c r="G24" s="35">
        <f>_xlfn.IFNA(ROUNDUP(F24*VLOOKUP(E24,FABRIC[#All],2,FALSE),0),)</f>
        <v>184</v>
      </c>
      <c r="I24" s="33"/>
    </row>
    <row r="25" spans="3:9" x14ac:dyDescent="0.25">
      <c r="G25" s="32">
        <f>SUM(G21:G24)</f>
        <v>3178</v>
      </c>
    </row>
    <row r="26" spans="3:9" x14ac:dyDescent="0.25">
      <c r="E26" s="37"/>
    </row>
    <row r="27" spans="3:9" x14ac:dyDescent="0.25">
      <c r="C27" s="36" t="s">
        <v>43</v>
      </c>
      <c r="D27" s="5">
        <v>1</v>
      </c>
      <c r="E27" s="39">
        <f>INDEX(MTONE[Charge],'Calculator Info'!D27)</f>
        <v>0</v>
      </c>
    </row>
    <row r="28" spans="3:9" x14ac:dyDescent="0.25">
      <c r="C28" s="1"/>
    </row>
    <row r="29" spans="3:9" x14ac:dyDescent="0.25">
      <c r="C29" s="36" t="s">
        <v>97</v>
      </c>
      <c r="D29" s="11" t="str">
        <f>INDEX(CO_OPINFO[PIC],'Calculator Info'!D3)</f>
        <v>PICTURE48</v>
      </c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  <row r="40" spans="7:7" x14ac:dyDescent="0.25">
      <c r="G40"/>
    </row>
    <row r="207" spans="4:4" x14ac:dyDescent="0.25">
      <c r="D207" s="2">
        <v>9</v>
      </c>
    </row>
  </sheetData>
  <mergeCells count="1">
    <mergeCell ref="G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J48"/>
  <sheetViews>
    <sheetView workbookViewId="0">
      <selection activeCell="H12" sqref="H12"/>
    </sheetView>
  </sheetViews>
  <sheetFormatPr defaultRowHeight="15" x14ac:dyDescent="0.25"/>
  <cols>
    <col min="2" max="2" width="21" style="1" customWidth="1"/>
    <col min="3" max="3" width="18.28515625" style="1" customWidth="1"/>
    <col min="4" max="4" width="93.28515625" customWidth="1"/>
    <col min="5" max="5" width="13.5703125" customWidth="1"/>
    <col min="6" max="6" width="22.140625" style="2" customWidth="1"/>
    <col min="7" max="7" width="22.140625" customWidth="1"/>
    <col min="8" max="8" width="22.140625" style="2" customWidth="1"/>
    <col min="9" max="9" width="13.85546875" customWidth="1"/>
    <col min="10" max="10" width="21.5703125" style="2" customWidth="1"/>
    <col min="11" max="11" width="17.85546875" customWidth="1"/>
  </cols>
  <sheetData>
    <row r="1" spans="2:10" x14ac:dyDescent="0.25">
      <c r="G1" s="2"/>
      <c r="J1"/>
    </row>
    <row r="2" spans="2:10" x14ac:dyDescent="0.25">
      <c r="B2" s="1" t="s">
        <v>19</v>
      </c>
      <c r="C2" s="1" t="s">
        <v>18</v>
      </c>
      <c r="D2" t="s">
        <v>1</v>
      </c>
      <c r="E2" s="2" t="s">
        <v>4</v>
      </c>
      <c r="F2" s="2" t="s">
        <v>207</v>
      </c>
      <c r="G2" s="2" t="s">
        <v>0</v>
      </c>
      <c r="H2" s="2" t="s">
        <v>206</v>
      </c>
      <c r="I2" s="2" t="s">
        <v>96</v>
      </c>
      <c r="J2"/>
    </row>
    <row r="3" spans="2:10" x14ac:dyDescent="0.25">
      <c r="B3" s="1" t="s">
        <v>213</v>
      </c>
      <c r="C3" s="1" t="s">
        <v>213</v>
      </c>
      <c r="D3" t="s">
        <v>160</v>
      </c>
      <c r="E3" s="4">
        <v>2799</v>
      </c>
      <c r="F3" s="2">
        <v>1.25</v>
      </c>
      <c r="G3" s="2">
        <v>2</v>
      </c>
      <c r="H3" s="2">
        <v>2.5</v>
      </c>
      <c r="I3" s="2" t="s">
        <v>44</v>
      </c>
      <c r="J3"/>
    </row>
    <row r="4" spans="2:10" x14ac:dyDescent="0.25">
      <c r="B4" s="1" t="s">
        <v>109</v>
      </c>
      <c r="C4" s="1" t="s">
        <v>109</v>
      </c>
      <c r="D4" t="s">
        <v>161</v>
      </c>
      <c r="E4" s="4">
        <v>3439</v>
      </c>
      <c r="F4" s="2">
        <v>1.25</v>
      </c>
      <c r="G4" s="2">
        <v>3.5</v>
      </c>
      <c r="H4" s="2">
        <v>4</v>
      </c>
      <c r="I4" s="2" t="s">
        <v>45</v>
      </c>
      <c r="J4"/>
    </row>
    <row r="5" spans="2:10" x14ac:dyDescent="0.25">
      <c r="B5" s="1" t="s">
        <v>110</v>
      </c>
      <c r="C5" s="1" t="s">
        <v>110</v>
      </c>
      <c r="D5" t="s">
        <v>162</v>
      </c>
      <c r="E5" s="4">
        <v>4022</v>
      </c>
      <c r="F5" s="2">
        <v>1.25</v>
      </c>
      <c r="G5" s="2">
        <v>5.25</v>
      </c>
      <c r="H5" s="2">
        <v>5.75</v>
      </c>
      <c r="I5" s="2" t="s">
        <v>46</v>
      </c>
      <c r="J5"/>
    </row>
    <row r="6" spans="2:10" x14ac:dyDescent="0.25">
      <c r="B6" s="1" t="s">
        <v>113</v>
      </c>
      <c r="C6" s="1" t="s">
        <v>113</v>
      </c>
      <c r="D6" t="s">
        <v>163</v>
      </c>
      <c r="E6" s="4">
        <v>4303</v>
      </c>
      <c r="F6" s="2">
        <v>2</v>
      </c>
      <c r="G6" s="2">
        <v>2.75</v>
      </c>
      <c r="H6" s="2">
        <v>3</v>
      </c>
      <c r="I6" s="2" t="s">
        <v>49</v>
      </c>
      <c r="J6"/>
    </row>
    <row r="7" spans="2:10" x14ac:dyDescent="0.25">
      <c r="B7" s="1" t="s">
        <v>114</v>
      </c>
      <c r="C7" t="s">
        <v>114</v>
      </c>
      <c r="D7" t="s">
        <v>164</v>
      </c>
      <c r="E7" s="4">
        <v>5118</v>
      </c>
      <c r="F7" s="2">
        <v>2</v>
      </c>
      <c r="G7" s="2">
        <v>4.5</v>
      </c>
      <c r="H7" s="2">
        <v>5</v>
      </c>
      <c r="I7" s="2" t="s">
        <v>50</v>
      </c>
      <c r="J7"/>
    </row>
    <row r="8" spans="2:10" x14ac:dyDescent="0.25">
      <c r="B8" s="1" t="s">
        <v>115</v>
      </c>
      <c r="C8" s="1" t="s">
        <v>115</v>
      </c>
      <c r="D8" t="s">
        <v>165</v>
      </c>
      <c r="E8" s="4">
        <v>5950</v>
      </c>
      <c r="F8" s="2">
        <v>2</v>
      </c>
      <c r="G8" s="2">
        <v>5.75</v>
      </c>
      <c r="H8" s="2">
        <v>7</v>
      </c>
      <c r="I8" s="2" t="s">
        <v>51</v>
      </c>
      <c r="J8"/>
    </row>
    <row r="9" spans="2:10" x14ac:dyDescent="0.25">
      <c r="B9" s="1" t="s">
        <v>118</v>
      </c>
      <c r="C9" s="1" t="s">
        <v>118</v>
      </c>
      <c r="D9" t="s">
        <v>166</v>
      </c>
      <c r="E9" s="4">
        <v>5663</v>
      </c>
      <c r="F9" s="2">
        <v>3.25</v>
      </c>
      <c r="G9" s="2">
        <v>3.5</v>
      </c>
      <c r="H9" s="2">
        <v>3</v>
      </c>
      <c r="I9" s="2" t="s">
        <v>54</v>
      </c>
      <c r="J9"/>
    </row>
    <row r="10" spans="2:10" x14ac:dyDescent="0.25">
      <c r="B10" s="1" t="s">
        <v>119</v>
      </c>
      <c r="C10" s="1" t="s">
        <v>119</v>
      </c>
      <c r="D10" t="s">
        <v>167</v>
      </c>
      <c r="E10" s="4">
        <v>6887</v>
      </c>
      <c r="F10" s="2">
        <v>3.25</v>
      </c>
      <c r="G10" s="2">
        <v>5.5</v>
      </c>
      <c r="H10" s="2">
        <v>6</v>
      </c>
      <c r="I10" s="2" t="s">
        <v>55</v>
      </c>
      <c r="J10"/>
    </row>
    <row r="11" spans="2:10" x14ac:dyDescent="0.25">
      <c r="B11" s="1" t="s">
        <v>120</v>
      </c>
      <c r="C11" t="s">
        <v>120</v>
      </c>
      <c r="D11" t="s">
        <v>168</v>
      </c>
      <c r="E11" s="4">
        <v>8043</v>
      </c>
      <c r="F11" s="2">
        <v>3.25</v>
      </c>
      <c r="G11" s="2">
        <v>7.5</v>
      </c>
      <c r="H11" s="2">
        <v>8.75</v>
      </c>
      <c r="I11" s="2" t="s">
        <v>56</v>
      </c>
      <c r="J11"/>
    </row>
    <row r="12" spans="2:10" x14ac:dyDescent="0.25">
      <c r="B12" s="1" t="s">
        <v>123</v>
      </c>
      <c r="C12" s="1" t="s">
        <v>123</v>
      </c>
      <c r="D12" t="s">
        <v>169</v>
      </c>
      <c r="E12" s="4">
        <v>28771</v>
      </c>
      <c r="F12" s="2">
        <v>7</v>
      </c>
      <c r="G12" s="2">
        <v>13.5</v>
      </c>
      <c r="H12" s="2">
        <v>26.5</v>
      </c>
      <c r="I12" s="2" t="s">
        <v>59</v>
      </c>
      <c r="J12"/>
    </row>
    <row r="13" spans="2:10" x14ac:dyDescent="0.25">
      <c r="B13" s="1" t="s">
        <v>124</v>
      </c>
      <c r="C13" s="1" t="s">
        <v>124</v>
      </c>
      <c r="D13" t="s">
        <v>170</v>
      </c>
      <c r="E13" s="4">
        <v>28771</v>
      </c>
      <c r="F13" s="2">
        <v>7</v>
      </c>
      <c r="G13" s="2">
        <v>13.5</v>
      </c>
      <c r="H13" s="2">
        <v>26.5</v>
      </c>
      <c r="I13" s="2" t="s">
        <v>60</v>
      </c>
      <c r="J13"/>
    </row>
    <row r="14" spans="2:10" x14ac:dyDescent="0.25">
      <c r="B14" s="1" t="s">
        <v>125</v>
      </c>
      <c r="C14" t="s">
        <v>125</v>
      </c>
      <c r="D14" t="s">
        <v>171</v>
      </c>
      <c r="E14" s="4">
        <v>4152</v>
      </c>
      <c r="F14" s="2">
        <v>3.25</v>
      </c>
      <c r="G14" s="2">
        <v>2.25</v>
      </c>
      <c r="H14" s="2">
        <v>2.5</v>
      </c>
      <c r="I14" s="2" t="s">
        <v>61</v>
      </c>
      <c r="J14"/>
    </row>
    <row r="15" spans="2:10" x14ac:dyDescent="0.25">
      <c r="B15" s="1" t="s">
        <v>126</v>
      </c>
      <c r="C15" s="1" t="s">
        <v>126</v>
      </c>
      <c r="D15" t="s">
        <v>172</v>
      </c>
      <c r="E15" s="4">
        <v>4980</v>
      </c>
      <c r="F15" s="2">
        <v>3.25</v>
      </c>
      <c r="G15" s="2">
        <v>3.5</v>
      </c>
      <c r="H15" s="2">
        <v>4</v>
      </c>
      <c r="I15" s="2" t="s">
        <v>62</v>
      </c>
      <c r="J15"/>
    </row>
    <row r="16" spans="2:10" x14ac:dyDescent="0.25">
      <c r="B16" s="1" t="s">
        <v>127</v>
      </c>
      <c r="C16" s="1" t="s">
        <v>127</v>
      </c>
      <c r="D16" t="s">
        <v>173</v>
      </c>
      <c r="E16" s="4">
        <v>5826</v>
      </c>
      <c r="F16" s="2">
        <v>3.25</v>
      </c>
      <c r="G16" s="2">
        <v>4.75</v>
      </c>
      <c r="H16" s="2">
        <v>5.25</v>
      </c>
      <c r="I16" s="2" t="s">
        <v>63</v>
      </c>
      <c r="J16"/>
    </row>
    <row r="17" spans="2:10" x14ac:dyDescent="0.25">
      <c r="B17" s="1" t="s">
        <v>128</v>
      </c>
      <c r="C17" s="1" t="s">
        <v>128</v>
      </c>
      <c r="D17" t="s">
        <v>174</v>
      </c>
      <c r="E17" s="4">
        <v>6427</v>
      </c>
      <c r="F17" s="2">
        <v>3.25</v>
      </c>
      <c r="G17" s="2">
        <v>4.75</v>
      </c>
      <c r="H17" s="2">
        <v>7</v>
      </c>
      <c r="I17" s="2" t="s">
        <v>64</v>
      </c>
      <c r="J17"/>
    </row>
    <row r="18" spans="2:10" x14ac:dyDescent="0.25">
      <c r="B18" s="1" t="s">
        <v>129</v>
      </c>
      <c r="C18" s="1" t="s">
        <v>129</v>
      </c>
      <c r="D18" t="s">
        <v>175</v>
      </c>
      <c r="E18" s="4">
        <v>6985</v>
      </c>
      <c r="F18" s="2">
        <v>3.25</v>
      </c>
      <c r="G18" s="2">
        <v>4.75</v>
      </c>
      <c r="H18" s="2">
        <v>8.75</v>
      </c>
      <c r="I18" s="2" t="s">
        <v>65</v>
      </c>
      <c r="J18"/>
    </row>
    <row r="19" spans="2:10" x14ac:dyDescent="0.25">
      <c r="B19" s="1" t="s">
        <v>130</v>
      </c>
      <c r="C19" s="1" t="s">
        <v>130</v>
      </c>
      <c r="D19" t="s">
        <v>176</v>
      </c>
      <c r="E19" s="4">
        <v>5593</v>
      </c>
      <c r="F19" s="2">
        <v>4.25</v>
      </c>
      <c r="G19" s="2">
        <v>2.25</v>
      </c>
      <c r="H19" s="2">
        <v>3</v>
      </c>
      <c r="I19" s="2" t="s">
        <v>66</v>
      </c>
      <c r="J19"/>
    </row>
    <row r="20" spans="2:10" x14ac:dyDescent="0.25">
      <c r="B20" s="1" t="s">
        <v>131</v>
      </c>
      <c r="C20" s="1" t="s">
        <v>131</v>
      </c>
      <c r="D20" t="s">
        <v>177</v>
      </c>
      <c r="E20" s="4">
        <v>6749</v>
      </c>
      <c r="F20" s="2">
        <v>4.25</v>
      </c>
      <c r="G20" s="2">
        <v>4.75</v>
      </c>
      <c r="H20" s="2">
        <v>5</v>
      </c>
      <c r="I20" s="2" t="s">
        <v>67</v>
      </c>
      <c r="J20"/>
    </row>
    <row r="21" spans="2:10" x14ac:dyDescent="0.25">
      <c r="B21" s="1" t="s">
        <v>132</v>
      </c>
      <c r="C21" s="1" t="s">
        <v>132</v>
      </c>
      <c r="D21" t="s">
        <v>178</v>
      </c>
      <c r="E21" s="4">
        <v>7920</v>
      </c>
      <c r="F21" s="2">
        <v>4.25</v>
      </c>
      <c r="G21" s="2">
        <v>6.5</v>
      </c>
      <c r="H21" s="2">
        <v>10.5</v>
      </c>
      <c r="I21" s="2" t="s">
        <v>68</v>
      </c>
      <c r="J21"/>
    </row>
    <row r="22" spans="2:10" x14ac:dyDescent="0.25">
      <c r="B22" s="1" t="s">
        <v>133</v>
      </c>
      <c r="C22" s="1" t="s">
        <v>133</v>
      </c>
      <c r="D22" t="s">
        <v>179</v>
      </c>
      <c r="E22" s="4">
        <v>8703</v>
      </c>
      <c r="F22" s="2">
        <v>4.25</v>
      </c>
      <c r="G22" s="2">
        <v>6.5</v>
      </c>
      <c r="H22" s="2">
        <v>9.5</v>
      </c>
      <c r="I22" s="2" t="s">
        <v>69</v>
      </c>
      <c r="J22"/>
    </row>
    <row r="23" spans="2:10" x14ac:dyDescent="0.25">
      <c r="B23" s="1" t="s">
        <v>134</v>
      </c>
      <c r="C23" s="1" t="s">
        <v>134</v>
      </c>
      <c r="D23" t="s">
        <v>180</v>
      </c>
      <c r="E23" s="4">
        <v>9416</v>
      </c>
      <c r="F23" s="2">
        <v>4.25</v>
      </c>
      <c r="G23" s="2">
        <v>6.5</v>
      </c>
      <c r="H23" s="2">
        <v>12</v>
      </c>
      <c r="I23" s="2" t="s">
        <v>70</v>
      </c>
      <c r="J23"/>
    </row>
    <row r="24" spans="2:10" x14ac:dyDescent="0.25">
      <c r="B24" s="1" t="s">
        <v>135</v>
      </c>
      <c r="C24" s="1" t="s">
        <v>135</v>
      </c>
      <c r="D24" t="s">
        <v>181</v>
      </c>
      <c r="E24" s="4">
        <v>4129</v>
      </c>
      <c r="F24" s="2">
        <v>3.25</v>
      </c>
      <c r="G24" s="2">
        <v>2.5</v>
      </c>
      <c r="H24" s="2">
        <v>2</v>
      </c>
      <c r="I24" s="2" t="s">
        <v>71</v>
      </c>
      <c r="J24"/>
    </row>
    <row r="25" spans="2:10" x14ac:dyDescent="0.25">
      <c r="B25" s="1" t="s">
        <v>136</v>
      </c>
      <c r="C25" s="1" t="s">
        <v>136</v>
      </c>
      <c r="D25" t="s">
        <v>182</v>
      </c>
      <c r="E25" s="4">
        <v>4925</v>
      </c>
      <c r="F25" s="2">
        <v>3.25</v>
      </c>
      <c r="G25" s="2">
        <v>4.25</v>
      </c>
      <c r="H25" s="2">
        <v>2.75</v>
      </c>
      <c r="I25" s="2" t="s">
        <v>72</v>
      </c>
      <c r="J25"/>
    </row>
    <row r="26" spans="2:10" x14ac:dyDescent="0.25">
      <c r="B26" s="1" t="s">
        <v>137</v>
      </c>
      <c r="C26" s="1" t="s">
        <v>137</v>
      </c>
      <c r="D26" t="s">
        <v>183</v>
      </c>
      <c r="E26" s="4">
        <v>5742</v>
      </c>
      <c r="F26" s="2">
        <v>3.25</v>
      </c>
      <c r="G26" s="2">
        <v>5.5</v>
      </c>
      <c r="H26" s="2">
        <v>4.5</v>
      </c>
      <c r="I26" s="2" t="s">
        <v>73</v>
      </c>
      <c r="J26"/>
    </row>
    <row r="27" spans="2:10" x14ac:dyDescent="0.25">
      <c r="B27" s="1" t="s">
        <v>138</v>
      </c>
      <c r="C27" s="1" t="s">
        <v>138</v>
      </c>
      <c r="D27" t="s">
        <v>184</v>
      </c>
      <c r="E27" s="4">
        <v>6336</v>
      </c>
      <c r="F27" s="2">
        <v>3.25</v>
      </c>
      <c r="G27" s="2">
        <v>5.5</v>
      </c>
      <c r="H27" s="2">
        <v>5.25</v>
      </c>
      <c r="I27" s="2" t="s">
        <v>74</v>
      </c>
      <c r="J27"/>
    </row>
    <row r="28" spans="2:10" x14ac:dyDescent="0.25">
      <c r="B28" s="1" t="s">
        <v>139</v>
      </c>
      <c r="C28" s="1" t="s">
        <v>139</v>
      </c>
      <c r="D28" t="s">
        <v>185</v>
      </c>
      <c r="E28" s="4">
        <v>6889</v>
      </c>
      <c r="F28" s="2">
        <v>3.25</v>
      </c>
      <c r="G28" s="2">
        <v>5.5</v>
      </c>
      <c r="H28" s="2">
        <v>7</v>
      </c>
      <c r="I28" s="2" t="s">
        <v>75</v>
      </c>
      <c r="J28"/>
    </row>
    <row r="29" spans="2:10" x14ac:dyDescent="0.25">
      <c r="B29" s="1" t="s">
        <v>140</v>
      </c>
      <c r="C29" s="1" t="s">
        <v>140</v>
      </c>
      <c r="D29" t="s">
        <v>186</v>
      </c>
      <c r="E29" s="4">
        <v>5570</v>
      </c>
      <c r="F29" s="2">
        <v>4.75</v>
      </c>
      <c r="G29" s="2">
        <v>3.75</v>
      </c>
      <c r="H29" s="2">
        <v>2</v>
      </c>
      <c r="I29" s="2" t="s">
        <v>76</v>
      </c>
      <c r="J29"/>
    </row>
    <row r="30" spans="2:10" x14ac:dyDescent="0.25">
      <c r="B30" s="1" t="s">
        <v>141</v>
      </c>
      <c r="C30" s="1" t="s">
        <v>141</v>
      </c>
      <c r="D30" t="s">
        <v>187</v>
      </c>
      <c r="E30" s="4">
        <v>6694</v>
      </c>
      <c r="F30" s="2">
        <v>4.75</v>
      </c>
      <c r="G30" s="2">
        <v>6</v>
      </c>
      <c r="H30" s="2">
        <v>4.25</v>
      </c>
      <c r="I30" s="2" t="s">
        <v>77</v>
      </c>
      <c r="J30"/>
    </row>
    <row r="31" spans="2:10" x14ac:dyDescent="0.25">
      <c r="B31" s="1" t="s">
        <v>142</v>
      </c>
      <c r="C31" s="1" t="s">
        <v>142</v>
      </c>
      <c r="D31" t="s">
        <v>188</v>
      </c>
      <c r="E31" s="4">
        <v>7835</v>
      </c>
      <c r="F31" s="2">
        <v>4.75</v>
      </c>
      <c r="G31" s="2">
        <v>8</v>
      </c>
      <c r="H31" s="2">
        <v>6</v>
      </c>
      <c r="I31" s="2" t="s">
        <v>78</v>
      </c>
      <c r="J31"/>
    </row>
    <row r="32" spans="2:10" x14ac:dyDescent="0.25">
      <c r="B32" s="1" t="s">
        <v>143</v>
      </c>
      <c r="C32" s="1" t="s">
        <v>143</v>
      </c>
      <c r="D32" t="s">
        <v>189</v>
      </c>
      <c r="E32" s="4">
        <v>8613</v>
      </c>
      <c r="F32" s="2">
        <v>4.75</v>
      </c>
      <c r="G32" s="2">
        <v>8</v>
      </c>
      <c r="H32" s="2">
        <v>7.75</v>
      </c>
      <c r="I32" s="2" t="s">
        <v>79</v>
      </c>
      <c r="J32"/>
    </row>
    <row r="33" spans="2:10" x14ac:dyDescent="0.25">
      <c r="B33" s="1" t="s">
        <v>144</v>
      </c>
      <c r="C33" s="1" t="s">
        <v>144</v>
      </c>
      <c r="D33" t="s">
        <v>190</v>
      </c>
      <c r="E33" s="4">
        <v>9491</v>
      </c>
      <c r="F33" s="2">
        <v>4.75</v>
      </c>
      <c r="G33" s="2">
        <v>8</v>
      </c>
      <c r="H33" s="2">
        <v>9.5</v>
      </c>
      <c r="I33" s="2" t="s">
        <v>80</v>
      </c>
      <c r="J33"/>
    </row>
    <row r="34" spans="2:10" x14ac:dyDescent="0.25">
      <c r="B34" s="1" t="s">
        <v>145</v>
      </c>
      <c r="C34" s="1" t="s">
        <v>145</v>
      </c>
      <c r="D34" t="s">
        <v>191</v>
      </c>
      <c r="E34" s="4">
        <v>4255</v>
      </c>
      <c r="F34" s="2">
        <v>3.25</v>
      </c>
      <c r="G34" s="2">
        <v>2.25</v>
      </c>
      <c r="H34" s="2">
        <v>2.5</v>
      </c>
      <c r="I34" s="2" t="s">
        <v>81</v>
      </c>
      <c r="J34"/>
    </row>
    <row r="35" spans="2:10" x14ac:dyDescent="0.25">
      <c r="B35" s="1" t="s">
        <v>146</v>
      </c>
      <c r="C35" s="1" t="s">
        <v>146</v>
      </c>
      <c r="D35" t="s">
        <v>192</v>
      </c>
      <c r="E35" s="4">
        <v>5083</v>
      </c>
      <c r="F35" s="2">
        <v>3.25</v>
      </c>
      <c r="G35" s="2">
        <v>3.5</v>
      </c>
      <c r="H35" s="2">
        <v>4</v>
      </c>
      <c r="I35" s="2" t="s">
        <v>82</v>
      </c>
      <c r="J35"/>
    </row>
    <row r="36" spans="2:10" x14ac:dyDescent="0.25">
      <c r="B36" s="1" t="s">
        <v>147</v>
      </c>
      <c r="C36" s="1" t="s">
        <v>147</v>
      </c>
      <c r="D36" t="s">
        <v>193</v>
      </c>
      <c r="E36" s="4">
        <v>5929</v>
      </c>
      <c r="F36" s="2">
        <v>3.25</v>
      </c>
      <c r="G36" s="2">
        <v>4.75</v>
      </c>
      <c r="H36" s="2">
        <v>5.25</v>
      </c>
      <c r="I36" s="2" t="s">
        <v>83</v>
      </c>
      <c r="J36"/>
    </row>
    <row r="37" spans="2:10" x14ac:dyDescent="0.25">
      <c r="B37" s="1" t="s">
        <v>148</v>
      </c>
      <c r="C37" s="1" t="s">
        <v>148</v>
      </c>
      <c r="D37" t="s">
        <v>194</v>
      </c>
      <c r="E37" s="4">
        <v>6530</v>
      </c>
      <c r="F37" s="2">
        <v>3.25</v>
      </c>
      <c r="G37" s="2">
        <v>4.75</v>
      </c>
      <c r="H37" s="2">
        <v>7</v>
      </c>
      <c r="I37" s="2" t="s">
        <v>84</v>
      </c>
      <c r="J37"/>
    </row>
    <row r="38" spans="2:10" x14ac:dyDescent="0.25">
      <c r="B38" s="1" t="s">
        <v>149</v>
      </c>
      <c r="C38" s="1" t="s">
        <v>149</v>
      </c>
      <c r="D38" t="s">
        <v>195</v>
      </c>
      <c r="E38" s="4">
        <v>7088</v>
      </c>
      <c r="F38" s="2">
        <v>3.25</v>
      </c>
      <c r="G38" s="2">
        <v>4.75</v>
      </c>
      <c r="H38" s="2">
        <v>8.75</v>
      </c>
      <c r="I38" s="2" t="s">
        <v>85</v>
      </c>
      <c r="J38"/>
    </row>
    <row r="39" spans="2:10" x14ac:dyDescent="0.25">
      <c r="B39" s="1" t="s">
        <v>150</v>
      </c>
      <c r="C39" s="1" t="s">
        <v>150</v>
      </c>
      <c r="D39" t="s">
        <v>196</v>
      </c>
      <c r="E39" s="4">
        <v>5696</v>
      </c>
      <c r="F39" s="2">
        <v>3.25</v>
      </c>
      <c r="G39" s="2">
        <v>2.25</v>
      </c>
      <c r="H39" s="2">
        <v>3</v>
      </c>
      <c r="I39" s="2" t="s">
        <v>86</v>
      </c>
      <c r="J39"/>
    </row>
    <row r="40" spans="2:10" x14ac:dyDescent="0.25">
      <c r="B40" s="1" t="s">
        <v>151</v>
      </c>
      <c r="C40" s="1" t="s">
        <v>151</v>
      </c>
      <c r="D40" t="s">
        <v>197</v>
      </c>
      <c r="E40" s="4">
        <v>6852</v>
      </c>
      <c r="F40" s="2">
        <v>3.25</v>
      </c>
      <c r="G40" s="2">
        <v>3.5</v>
      </c>
      <c r="H40" s="2">
        <v>5</v>
      </c>
      <c r="I40" s="2" t="s">
        <v>87</v>
      </c>
      <c r="J40"/>
    </row>
    <row r="41" spans="2:10" x14ac:dyDescent="0.25">
      <c r="B41" s="1" t="s">
        <v>152</v>
      </c>
      <c r="C41" s="1" t="s">
        <v>152</v>
      </c>
      <c r="D41" t="s">
        <v>198</v>
      </c>
      <c r="E41" s="4">
        <v>8023</v>
      </c>
      <c r="F41" s="2">
        <v>3.25</v>
      </c>
      <c r="G41" s="2">
        <v>4.75</v>
      </c>
      <c r="H41" s="2">
        <v>10.5</v>
      </c>
      <c r="I41" s="2" t="s">
        <v>88</v>
      </c>
      <c r="J41"/>
    </row>
    <row r="42" spans="2:10" x14ac:dyDescent="0.25">
      <c r="B42" s="1" t="s">
        <v>153</v>
      </c>
      <c r="C42" s="1" t="s">
        <v>153</v>
      </c>
      <c r="D42" t="s">
        <v>199</v>
      </c>
      <c r="E42" s="4">
        <v>8806</v>
      </c>
      <c r="F42" s="2">
        <v>3.25</v>
      </c>
      <c r="G42" s="2">
        <v>4.75</v>
      </c>
      <c r="H42" s="2">
        <v>9.5</v>
      </c>
      <c r="I42" s="2" t="s">
        <v>89</v>
      </c>
      <c r="J42"/>
    </row>
    <row r="43" spans="2:10" x14ac:dyDescent="0.25">
      <c r="B43" s="1" t="s">
        <v>154</v>
      </c>
      <c r="C43" s="1" t="s">
        <v>154</v>
      </c>
      <c r="D43" t="s">
        <v>200</v>
      </c>
      <c r="E43" s="4">
        <v>9519</v>
      </c>
      <c r="F43" s="2">
        <v>3.25</v>
      </c>
      <c r="G43" s="2">
        <v>4.75</v>
      </c>
      <c r="H43" s="2">
        <v>12</v>
      </c>
      <c r="I43" s="2" t="s">
        <v>90</v>
      </c>
      <c r="J43"/>
    </row>
    <row r="44" spans="2:10" x14ac:dyDescent="0.25">
      <c r="B44" s="1" t="s">
        <v>155</v>
      </c>
      <c r="C44" s="1" t="s">
        <v>155</v>
      </c>
      <c r="D44" t="s">
        <v>201</v>
      </c>
      <c r="E44" s="4">
        <v>2652</v>
      </c>
      <c r="F44" s="2">
        <v>1.75</v>
      </c>
      <c r="G44" s="2">
        <v>1.5</v>
      </c>
      <c r="H44" s="2">
        <v>1.75</v>
      </c>
      <c r="I44" s="2" t="s">
        <v>91</v>
      </c>
      <c r="J44"/>
    </row>
    <row r="45" spans="2:10" x14ac:dyDescent="0.25">
      <c r="B45" s="1" t="s">
        <v>156</v>
      </c>
      <c r="C45" s="1" t="s">
        <v>156</v>
      </c>
      <c r="D45" t="s">
        <v>202</v>
      </c>
      <c r="E45" s="4">
        <v>3152</v>
      </c>
      <c r="F45" s="2">
        <v>1.75</v>
      </c>
      <c r="G45" s="2">
        <v>2.5</v>
      </c>
      <c r="H45" s="2">
        <v>3</v>
      </c>
      <c r="I45" s="2" t="s">
        <v>92</v>
      </c>
      <c r="J45"/>
    </row>
    <row r="46" spans="2:10" x14ac:dyDescent="0.25">
      <c r="B46" s="1" t="s">
        <v>157</v>
      </c>
      <c r="C46" s="1" t="s">
        <v>157</v>
      </c>
      <c r="D46" t="s">
        <v>203</v>
      </c>
      <c r="E46" s="4">
        <v>3675</v>
      </c>
      <c r="F46" s="2">
        <v>1.75</v>
      </c>
      <c r="G46" s="2">
        <v>3.5</v>
      </c>
      <c r="H46" s="2">
        <v>3.75</v>
      </c>
      <c r="I46" s="2" t="s">
        <v>93</v>
      </c>
      <c r="J46"/>
    </row>
    <row r="47" spans="2:10" x14ac:dyDescent="0.25">
      <c r="B47" s="1" t="s">
        <v>158</v>
      </c>
      <c r="C47" s="1" t="s">
        <v>158</v>
      </c>
      <c r="D47" t="s">
        <v>204</v>
      </c>
      <c r="E47" s="4">
        <v>4092</v>
      </c>
      <c r="F47" s="2">
        <v>1.75</v>
      </c>
      <c r="G47" s="2">
        <v>3.5</v>
      </c>
      <c r="H47" s="2">
        <v>5</v>
      </c>
      <c r="I47" s="2" t="s">
        <v>94</v>
      </c>
      <c r="J47"/>
    </row>
    <row r="48" spans="2:10" x14ac:dyDescent="0.25">
      <c r="B48" s="1" t="s">
        <v>159</v>
      </c>
      <c r="C48" s="1" t="s">
        <v>159</v>
      </c>
      <c r="D48" t="s">
        <v>205</v>
      </c>
      <c r="E48" s="4">
        <v>4438</v>
      </c>
      <c r="F48" s="2">
        <v>1.75</v>
      </c>
      <c r="G48" s="2">
        <v>3.5</v>
      </c>
      <c r="H48" s="2">
        <v>6.25</v>
      </c>
      <c r="I48" s="2" t="s">
        <v>95</v>
      </c>
      <c r="J48"/>
    </row>
  </sheetData>
  <phoneticPr fontId="2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F14"/>
  <sheetViews>
    <sheetView workbookViewId="0">
      <selection activeCell="H40" sqref="H40"/>
    </sheetView>
  </sheetViews>
  <sheetFormatPr defaultRowHeight="15" x14ac:dyDescent="0.25"/>
  <cols>
    <col min="2" max="2" width="11.28515625" style="2" customWidth="1"/>
    <col min="3" max="3" width="14.42578125" style="2" customWidth="1"/>
    <col min="5" max="5" width="11.28515625" style="2" customWidth="1"/>
    <col min="6" max="6" width="14.42578125" style="2" customWidth="1"/>
  </cols>
  <sheetData>
    <row r="2" spans="2:6" x14ac:dyDescent="0.25">
      <c r="B2" s="2" t="s">
        <v>2</v>
      </c>
      <c r="C2" s="2" t="s">
        <v>17</v>
      </c>
      <c r="E2" s="2" t="s">
        <v>15</v>
      </c>
      <c r="F2" s="2" t="s">
        <v>16</v>
      </c>
    </row>
    <row r="3" spans="2:6" x14ac:dyDescent="0.25">
      <c r="B3" s="2" t="s">
        <v>3</v>
      </c>
      <c r="C3" s="3">
        <v>0</v>
      </c>
      <c r="E3" s="2">
        <v>1</v>
      </c>
      <c r="F3" s="3">
        <v>0</v>
      </c>
    </row>
    <row r="4" spans="2:6" x14ac:dyDescent="0.25">
      <c r="B4" s="2" t="s">
        <v>4</v>
      </c>
      <c r="C4" s="3">
        <v>0</v>
      </c>
      <c r="E4" s="2">
        <v>2</v>
      </c>
      <c r="F4" s="3">
        <v>195</v>
      </c>
    </row>
    <row r="5" spans="2:6" x14ac:dyDescent="0.25">
      <c r="B5" s="2" t="s">
        <v>5</v>
      </c>
      <c r="C5" s="3">
        <v>58</v>
      </c>
      <c r="E5" s="2">
        <v>3</v>
      </c>
      <c r="F5" s="3">
        <v>250</v>
      </c>
    </row>
    <row r="6" spans="2:6" x14ac:dyDescent="0.25">
      <c r="B6" s="2" t="s">
        <v>6</v>
      </c>
      <c r="C6" s="3">
        <v>87</v>
      </c>
      <c r="F6" s="3"/>
    </row>
    <row r="7" spans="2:6" x14ac:dyDescent="0.25">
      <c r="B7" s="2" t="s">
        <v>7</v>
      </c>
      <c r="C7" s="3">
        <v>105</v>
      </c>
      <c r="F7" s="3"/>
    </row>
    <row r="8" spans="2:6" x14ac:dyDescent="0.25">
      <c r="B8" s="2" t="s">
        <v>8</v>
      </c>
      <c r="C8" s="3">
        <v>134</v>
      </c>
      <c r="F8" s="3"/>
    </row>
    <row r="9" spans="2:6" x14ac:dyDescent="0.25">
      <c r="B9" s="2" t="s">
        <v>9</v>
      </c>
      <c r="C9" s="3">
        <v>166</v>
      </c>
      <c r="F9" s="3"/>
    </row>
    <row r="10" spans="2:6" x14ac:dyDescent="0.25">
      <c r="B10" s="2" t="s">
        <v>10</v>
      </c>
      <c r="C10" s="3">
        <v>196</v>
      </c>
      <c r="F10" s="3"/>
    </row>
    <row r="11" spans="2:6" x14ac:dyDescent="0.25">
      <c r="B11" s="2" t="s">
        <v>11</v>
      </c>
      <c r="C11" s="3">
        <v>226</v>
      </c>
      <c r="F11" s="3"/>
    </row>
    <row r="12" spans="2:6" x14ac:dyDescent="0.25">
      <c r="B12" s="2" t="s">
        <v>12</v>
      </c>
      <c r="C12" s="3">
        <v>254</v>
      </c>
      <c r="F12" s="3"/>
    </row>
    <row r="13" spans="2:6" x14ac:dyDescent="0.25">
      <c r="B13" s="2" t="s">
        <v>13</v>
      </c>
      <c r="C13" s="3">
        <v>287</v>
      </c>
      <c r="F13" s="3"/>
    </row>
    <row r="14" spans="2:6" x14ac:dyDescent="0.25">
      <c r="B14" s="2" t="s">
        <v>14</v>
      </c>
      <c r="C14" s="3">
        <v>0</v>
      </c>
      <c r="F14" s="3"/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I53"/>
  <sheetViews>
    <sheetView topLeftCell="A49" zoomScale="60" zoomScaleNormal="60" workbookViewId="0">
      <selection activeCell="H53" sqref="H53"/>
    </sheetView>
  </sheetViews>
  <sheetFormatPr defaultColWidth="28.5703125" defaultRowHeight="150" customHeight="1" x14ac:dyDescent="0.25"/>
  <cols>
    <col min="3" max="3" width="35.7109375" customWidth="1"/>
  </cols>
  <sheetData>
    <row r="1" spans="2:8" s="13" customFormat="1" ht="20.100000000000001" customHeight="1" x14ac:dyDescent="0.55000000000000004">
      <c r="B1" s="12"/>
      <c r="D1" s="14"/>
    </row>
    <row r="2" spans="2:8" s="13" customFormat="1" ht="150" customHeight="1" x14ac:dyDescent="0.55000000000000004">
      <c r="B2" s="12" t="s">
        <v>213</v>
      </c>
      <c r="D2" s="14" t="s">
        <v>44</v>
      </c>
      <c r="E2"/>
    </row>
    <row r="3" spans="2:8" s="13" customFormat="1" ht="150" customHeight="1" x14ac:dyDescent="0.55000000000000004">
      <c r="B3" s="12" t="s">
        <v>109</v>
      </c>
      <c r="D3" s="14" t="s">
        <v>45</v>
      </c>
      <c r="F3"/>
      <c r="G3"/>
    </row>
    <row r="4" spans="2:8" s="13" customFormat="1" ht="150" customHeight="1" x14ac:dyDescent="0.55000000000000004">
      <c r="B4" s="12" t="s">
        <v>110</v>
      </c>
      <c r="D4" s="14" t="s">
        <v>46</v>
      </c>
    </row>
    <row r="5" spans="2:8" s="13" customFormat="1" ht="150" customHeight="1" x14ac:dyDescent="0.55000000000000004">
      <c r="B5" s="12" t="s">
        <v>111</v>
      </c>
      <c r="D5" s="14" t="s">
        <v>47</v>
      </c>
      <c r="H5"/>
    </row>
    <row r="6" spans="2:8" s="13" customFormat="1" ht="150" customHeight="1" x14ac:dyDescent="0.55000000000000004">
      <c r="B6" s="12" t="s">
        <v>112</v>
      </c>
      <c r="D6" s="14" t="s">
        <v>48</v>
      </c>
      <c r="G6"/>
    </row>
    <row r="7" spans="2:8" s="13" customFormat="1" ht="150" customHeight="1" x14ac:dyDescent="0.55000000000000004">
      <c r="B7" s="12" t="s">
        <v>113</v>
      </c>
      <c r="D7" s="14" t="s">
        <v>49</v>
      </c>
    </row>
    <row r="8" spans="2:8" s="13" customFormat="1" ht="150" customHeight="1" x14ac:dyDescent="0.55000000000000004">
      <c r="B8" s="12" t="s">
        <v>114</v>
      </c>
      <c r="D8" s="14" t="s">
        <v>50</v>
      </c>
    </row>
    <row r="9" spans="2:8" s="13" customFormat="1" ht="150" customHeight="1" x14ac:dyDescent="0.55000000000000004">
      <c r="B9" s="12" t="s">
        <v>115</v>
      </c>
      <c r="D9" s="14" t="s">
        <v>51</v>
      </c>
    </row>
    <row r="10" spans="2:8" s="13" customFormat="1" ht="150" customHeight="1" x14ac:dyDescent="0.55000000000000004">
      <c r="B10" s="12" t="s">
        <v>116</v>
      </c>
      <c r="D10" s="14" t="s">
        <v>52</v>
      </c>
    </row>
    <row r="11" spans="2:8" s="13" customFormat="1" ht="150" customHeight="1" x14ac:dyDescent="0.55000000000000004">
      <c r="B11" s="12" t="s">
        <v>117</v>
      </c>
      <c r="D11" s="14" t="s">
        <v>53</v>
      </c>
      <c r="G11"/>
    </row>
    <row r="12" spans="2:8" s="13" customFormat="1" ht="150" customHeight="1" x14ac:dyDescent="0.55000000000000004">
      <c r="B12" s="12" t="s">
        <v>118</v>
      </c>
      <c r="D12" s="14" t="s">
        <v>54</v>
      </c>
      <c r="G12"/>
    </row>
    <row r="13" spans="2:8" s="13" customFormat="1" ht="150" customHeight="1" x14ac:dyDescent="0.55000000000000004">
      <c r="B13" s="12" t="s">
        <v>119</v>
      </c>
      <c r="D13" s="14" t="s">
        <v>55</v>
      </c>
      <c r="G13"/>
    </row>
    <row r="14" spans="2:8" s="13" customFormat="1" ht="150" customHeight="1" x14ac:dyDescent="0.55000000000000004">
      <c r="B14" s="12" t="s">
        <v>120</v>
      </c>
      <c r="D14" s="14" t="s">
        <v>56</v>
      </c>
    </row>
    <row r="15" spans="2:8" s="13" customFormat="1" ht="150" customHeight="1" x14ac:dyDescent="0.55000000000000004">
      <c r="B15" s="12" t="s">
        <v>121</v>
      </c>
      <c r="D15" s="14" t="s">
        <v>57</v>
      </c>
    </row>
    <row r="16" spans="2:8" s="13" customFormat="1" ht="150" customHeight="1" x14ac:dyDescent="0.55000000000000004">
      <c r="B16" s="12" t="s">
        <v>122</v>
      </c>
      <c r="D16" s="14" t="s">
        <v>58</v>
      </c>
    </row>
    <row r="17" spans="2:9" s="13" customFormat="1" ht="150" customHeight="1" x14ac:dyDescent="0.55000000000000004">
      <c r="B17" s="12" t="s">
        <v>123</v>
      </c>
      <c r="D17" s="14" t="s">
        <v>59</v>
      </c>
      <c r="G17"/>
      <c r="I17"/>
    </row>
    <row r="18" spans="2:9" s="13" customFormat="1" ht="150" customHeight="1" x14ac:dyDescent="0.55000000000000004">
      <c r="B18" s="12" t="s">
        <v>124</v>
      </c>
      <c r="D18" s="14" t="s">
        <v>60</v>
      </c>
    </row>
    <row r="19" spans="2:9" s="13" customFormat="1" ht="150" customHeight="1" x14ac:dyDescent="0.55000000000000004">
      <c r="B19" s="12" t="s">
        <v>125</v>
      </c>
      <c r="D19" s="14" t="s">
        <v>61</v>
      </c>
      <c r="G19"/>
    </row>
    <row r="20" spans="2:9" s="13" customFormat="1" ht="150" customHeight="1" x14ac:dyDescent="0.55000000000000004">
      <c r="B20" s="12" t="s">
        <v>126</v>
      </c>
      <c r="D20" s="14" t="s">
        <v>62</v>
      </c>
      <c r="G20"/>
    </row>
    <row r="21" spans="2:9" s="13" customFormat="1" ht="150" customHeight="1" x14ac:dyDescent="0.55000000000000004">
      <c r="B21" s="12" t="s">
        <v>127</v>
      </c>
      <c r="D21" s="14" t="s">
        <v>63</v>
      </c>
      <c r="G21"/>
    </row>
    <row r="22" spans="2:9" s="13" customFormat="1" ht="150" customHeight="1" x14ac:dyDescent="0.55000000000000004">
      <c r="B22" s="12" t="s">
        <v>128</v>
      </c>
      <c r="D22" s="14" t="s">
        <v>64</v>
      </c>
      <c r="F22"/>
    </row>
    <row r="23" spans="2:9" s="13" customFormat="1" ht="150" customHeight="1" x14ac:dyDescent="0.55000000000000004">
      <c r="B23" s="12" t="s">
        <v>129</v>
      </c>
      <c r="D23" s="14" t="s">
        <v>65</v>
      </c>
    </row>
    <row r="24" spans="2:9" s="13" customFormat="1" ht="150" customHeight="1" x14ac:dyDescent="0.55000000000000004">
      <c r="B24" s="12" t="s">
        <v>130</v>
      </c>
      <c r="D24" s="14" t="s">
        <v>66</v>
      </c>
      <c r="F24"/>
    </row>
    <row r="25" spans="2:9" s="13" customFormat="1" ht="150" customHeight="1" x14ac:dyDescent="0.55000000000000004">
      <c r="B25" s="12" t="s">
        <v>131</v>
      </c>
      <c r="D25" s="14" t="s">
        <v>67</v>
      </c>
      <c r="G25"/>
    </row>
    <row r="26" spans="2:9" s="13" customFormat="1" ht="150" customHeight="1" x14ac:dyDescent="0.55000000000000004">
      <c r="B26" s="12" t="s">
        <v>132</v>
      </c>
      <c r="D26" s="14" t="s">
        <v>68</v>
      </c>
      <c r="F26"/>
    </row>
    <row r="27" spans="2:9" s="13" customFormat="1" ht="150" customHeight="1" x14ac:dyDescent="0.55000000000000004">
      <c r="B27" s="12" t="s">
        <v>133</v>
      </c>
      <c r="D27" s="14" t="s">
        <v>69</v>
      </c>
      <c r="F27"/>
    </row>
    <row r="28" spans="2:9" s="13" customFormat="1" ht="150" customHeight="1" x14ac:dyDescent="0.55000000000000004">
      <c r="B28" s="12" t="s">
        <v>134</v>
      </c>
      <c r="D28" s="14" t="s">
        <v>70</v>
      </c>
    </row>
    <row r="29" spans="2:9" s="13" customFormat="1" ht="149.25" customHeight="1" x14ac:dyDescent="0.55000000000000004">
      <c r="B29" s="12" t="s">
        <v>135</v>
      </c>
      <c r="D29" s="14" t="s">
        <v>71</v>
      </c>
      <c r="G29"/>
    </row>
    <row r="30" spans="2:9" s="13" customFormat="1" ht="150" customHeight="1" x14ac:dyDescent="0.55000000000000004">
      <c r="B30" s="12" t="s">
        <v>136</v>
      </c>
      <c r="D30" s="14" t="s">
        <v>72</v>
      </c>
      <c r="G30"/>
    </row>
    <row r="31" spans="2:9" s="13" customFormat="1" ht="150" customHeight="1" x14ac:dyDescent="0.55000000000000004">
      <c r="B31" s="12" t="s">
        <v>137</v>
      </c>
      <c r="D31" s="14" t="s">
        <v>73</v>
      </c>
      <c r="G31"/>
    </row>
    <row r="32" spans="2:9" s="13" customFormat="1" ht="150" customHeight="1" x14ac:dyDescent="0.55000000000000004">
      <c r="B32" s="12" t="s">
        <v>138</v>
      </c>
      <c r="D32" s="14" t="s">
        <v>74</v>
      </c>
    </row>
    <row r="33" spans="2:8" s="13" customFormat="1" ht="150" customHeight="1" x14ac:dyDescent="0.55000000000000004">
      <c r="B33" s="12" t="s">
        <v>139</v>
      </c>
      <c r="D33" s="14" t="s">
        <v>75</v>
      </c>
    </row>
    <row r="34" spans="2:8" s="13" customFormat="1" ht="150" customHeight="1" x14ac:dyDescent="0.55000000000000004">
      <c r="B34" s="12" t="s">
        <v>140</v>
      </c>
      <c r="D34" s="14" t="s">
        <v>76</v>
      </c>
      <c r="G34"/>
    </row>
    <row r="35" spans="2:8" s="13" customFormat="1" ht="150" customHeight="1" x14ac:dyDescent="0.55000000000000004">
      <c r="B35" s="12" t="s">
        <v>141</v>
      </c>
      <c r="D35" s="14" t="s">
        <v>77</v>
      </c>
      <c r="G35"/>
    </row>
    <row r="36" spans="2:8" s="13" customFormat="1" ht="150" customHeight="1" x14ac:dyDescent="0.55000000000000004">
      <c r="B36" s="12" t="s">
        <v>142</v>
      </c>
      <c r="D36" s="14" t="s">
        <v>78</v>
      </c>
      <c r="G36"/>
    </row>
    <row r="37" spans="2:8" s="13" customFormat="1" ht="150" customHeight="1" x14ac:dyDescent="0.55000000000000004">
      <c r="B37" s="12" t="s">
        <v>143</v>
      </c>
      <c r="D37" s="14" t="s">
        <v>79</v>
      </c>
      <c r="G37"/>
    </row>
    <row r="38" spans="2:8" s="13" customFormat="1" ht="150" customHeight="1" x14ac:dyDescent="0.55000000000000004">
      <c r="B38" s="12" t="s">
        <v>144</v>
      </c>
      <c r="D38" s="14" t="s">
        <v>80</v>
      </c>
      <c r="G38"/>
    </row>
    <row r="39" spans="2:8" s="13" customFormat="1" ht="150" customHeight="1" x14ac:dyDescent="0.55000000000000004">
      <c r="B39" s="12" t="s">
        <v>145</v>
      </c>
      <c r="D39" s="14" t="s">
        <v>81</v>
      </c>
      <c r="H39"/>
    </row>
    <row r="40" spans="2:8" s="13" customFormat="1" ht="150" customHeight="1" x14ac:dyDescent="0.55000000000000004">
      <c r="B40" s="12" t="s">
        <v>146</v>
      </c>
      <c r="D40" s="14" t="s">
        <v>82</v>
      </c>
    </row>
    <row r="41" spans="2:8" s="13" customFormat="1" ht="150" customHeight="1" x14ac:dyDescent="0.55000000000000004">
      <c r="B41" s="12" t="s">
        <v>147</v>
      </c>
      <c r="D41" s="14" t="s">
        <v>83</v>
      </c>
      <c r="G41"/>
    </row>
    <row r="42" spans="2:8" s="13" customFormat="1" ht="150" customHeight="1" x14ac:dyDescent="0.55000000000000004">
      <c r="B42" s="12" t="s">
        <v>148</v>
      </c>
      <c r="D42" s="14" t="s">
        <v>84</v>
      </c>
      <c r="G42"/>
    </row>
    <row r="43" spans="2:8" s="13" customFormat="1" ht="150" customHeight="1" x14ac:dyDescent="0.55000000000000004">
      <c r="B43" s="12" t="s">
        <v>149</v>
      </c>
      <c r="D43" s="14" t="s">
        <v>85</v>
      </c>
    </row>
    <row r="44" spans="2:8" s="13" customFormat="1" ht="150" customHeight="1" x14ac:dyDescent="0.55000000000000004">
      <c r="B44" s="12" t="s">
        <v>150</v>
      </c>
      <c r="D44" s="14" t="s">
        <v>86</v>
      </c>
      <c r="F44"/>
      <c r="G44"/>
    </row>
    <row r="45" spans="2:8" s="13" customFormat="1" ht="150" customHeight="1" x14ac:dyDescent="0.55000000000000004">
      <c r="B45" s="12" t="s">
        <v>151</v>
      </c>
      <c r="D45" s="14" t="s">
        <v>87</v>
      </c>
      <c r="F45"/>
    </row>
    <row r="46" spans="2:8" s="13" customFormat="1" ht="150" customHeight="1" x14ac:dyDescent="0.55000000000000004">
      <c r="B46" s="12" t="s">
        <v>152</v>
      </c>
      <c r="D46" s="14" t="s">
        <v>88</v>
      </c>
      <c r="G46"/>
    </row>
    <row r="47" spans="2:8" s="13" customFormat="1" ht="150" customHeight="1" x14ac:dyDescent="0.55000000000000004">
      <c r="B47" s="12" t="s">
        <v>153</v>
      </c>
      <c r="D47" s="14" t="s">
        <v>89</v>
      </c>
    </row>
    <row r="48" spans="2:8" s="13" customFormat="1" ht="150" customHeight="1" x14ac:dyDescent="0.55000000000000004">
      <c r="B48" s="12" t="s">
        <v>154</v>
      </c>
      <c r="D48" s="14" t="s">
        <v>90</v>
      </c>
    </row>
    <row r="49" spans="2:7" s="13" customFormat="1" ht="150" customHeight="1" x14ac:dyDescent="0.55000000000000004">
      <c r="B49" s="12" t="s">
        <v>155</v>
      </c>
      <c r="D49" s="14" t="s">
        <v>91</v>
      </c>
      <c r="F49"/>
    </row>
    <row r="50" spans="2:7" s="13" customFormat="1" ht="150" customHeight="1" x14ac:dyDescent="0.55000000000000004">
      <c r="B50" s="12" t="s">
        <v>156</v>
      </c>
      <c r="D50" s="14" t="s">
        <v>92</v>
      </c>
      <c r="F50"/>
      <c r="G50"/>
    </row>
    <row r="51" spans="2:7" s="13" customFormat="1" ht="150" customHeight="1" x14ac:dyDescent="0.55000000000000004">
      <c r="B51" s="12" t="s">
        <v>157</v>
      </c>
      <c r="D51" s="14" t="s">
        <v>93</v>
      </c>
    </row>
    <row r="52" spans="2:7" s="13" customFormat="1" ht="150" customHeight="1" x14ac:dyDescent="0.55000000000000004">
      <c r="B52" s="12" t="s">
        <v>158</v>
      </c>
      <c r="D52" s="14" t="s">
        <v>94</v>
      </c>
    </row>
    <row r="53" spans="2:7" s="13" customFormat="1" ht="150" customHeight="1" x14ac:dyDescent="0.55000000000000004">
      <c r="B53" s="12" t="s">
        <v>159</v>
      </c>
      <c r="D53" s="14" t="s">
        <v>95</v>
      </c>
    </row>
  </sheetData>
  <phoneticPr fontId="22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53</vt:i4>
      </vt:variant>
    </vt:vector>
  </HeadingPairs>
  <TitlesOfParts>
    <vt:vector size="59" baseType="lpstr">
      <vt:lpstr>Revision Log</vt:lpstr>
      <vt:lpstr>Calculator</vt:lpstr>
      <vt:lpstr>Calculator Info</vt:lpstr>
      <vt:lpstr>Co-Op Info</vt:lpstr>
      <vt:lpstr>Fabric Upcharge</vt:lpstr>
      <vt:lpstr>Pic</vt:lpstr>
      <vt:lpstr>PICTURE1</vt:lpstr>
      <vt:lpstr>PICTURE10</vt:lpstr>
      <vt:lpstr>PICTURE11</vt:lpstr>
      <vt:lpstr>PICTURE12</vt:lpstr>
      <vt:lpstr>PICTURE13</vt:lpstr>
      <vt:lpstr>PICTURE14</vt:lpstr>
      <vt:lpstr>PICTURE15</vt:lpstr>
      <vt:lpstr>PICTURE16</vt:lpstr>
      <vt:lpstr>PICTURE17</vt:lpstr>
      <vt:lpstr>PICTURE18</vt:lpstr>
      <vt:lpstr>PICTURE19</vt:lpstr>
      <vt:lpstr>PICTURE2</vt:lpstr>
      <vt:lpstr>PICTURE20</vt:lpstr>
      <vt:lpstr>PICTURE21</vt:lpstr>
      <vt:lpstr>PICTURE22</vt:lpstr>
      <vt:lpstr>PICTURE23</vt:lpstr>
      <vt:lpstr>PICTURE24</vt:lpstr>
      <vt:lpstr>PICTURE25</vt:lpstr>
      <vt:lpstr>PICTURE26</vt:lpstr>
      <vt:lpstr>PICTURE27</vt:lpstr>
      <vt:lpstr>PICTURE28</vt:lpstr>
      <vt:lpstr>PICTURE29</vt:lpstr>
      <vt:lpstr>PICTURE3</vt:lpstr>
      <vt:lpstr>PICTURE30</vt:lpstr>
      <vt:lpstr>PICTURE31</vt:lpstr>
      <vt:lpstr>PICTURE32</vt:lpstr>
      <vt:lpstr>PICTURE33</vt:lpstr>
      <vt:lpstr>PICTURE34</vt:lpstr>
      <vt:lpstr>PICTURE35</vt:lpstr>
      <vt:lpstr>PICTURE36</vt:lpstr>
      <vt:lpstr>PICTURE37</vt:lpstr>
      <vt:lpstr>PICTURE38</vt:lpstr>
      <vt:lpstr>PICTURE39</vt:lpstr>
      <vt:lpstr>PICTURE4</vt:lpstr>
      <vt:lpstr>PICTURE40</vt:lpstr>
      <vt:lpstr>PICTURE41</vt:lpstr>
      <vt:lpstr>PICTURE42</vt:lpstr>
      <vt:lpstr>PICTURE43</vt:lpstr>
      <vt:lpstr>PICTURE44</vt:lpstr>
      <vt:lpstr>PICTURE45</vt:lpstr>
      <vt:lpstr>PICTURE46</vt:lpstr>
      <vt:lpstr>PICTURE47</vt:lpstr>
      <vt:lpstr>PICTURE48</vt:lpstr>
      <vt:lpstr>PICTURE49</vt:lpstr>
      <vt:lpstr>PICTURE5</vt:lpstr>
      <vt:lpstr>PICTURE50</vt:lpstr>
      <vt:lpstr>PICTURE51</vt:lpstr>
      <vt:lpstr>PICTURE52</vt:lpstr>
      <vt:lpstr>PICTURE6</vt:lpstr>
      <vt:lpstr>PICTURE7</vt:lpstr>
      <vt:lpstr>PICTURE8</vt:lpstr>
      <vt:lpstr>PICTURE9</vt:lpstr>
      <vt:lpstr>Calculator!Print_Area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Tomokiyo</dc:creator>
  <cp:lastModifiedBy>Kasey Esqueda</cp:lastModifiedBy>
  <cp:lastPrinted>2024-08-05T15:23:17Z</cp:lastPrinted>
  <dcterms:created xsi:type="dcterms:W3CDTF">2022-05-10T15:22:05Z</dcterms:created>
  <dcterms:modified xsi:type="dcterms:W3CDTF">2024-08-05T15:23:34Z</dcterms:modified>
  <cp:contentStatus/>
</cp:coreProperties>
</file>